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A923EF23-A813-4C27-B389-885636D30E21}" xr6:coauthVersionLast="36" xr6:coauthVersionMax="36" xr10:uidLastSave="{00000000-0000-0000-0000-000000000000}"/>
  <bookViews>
    <workbookView xWindow="0" yWindow="0" windowWidth="28800" windowHeight="1197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218" i="8" l="1"/>
  <c r="C180" i="9" l="1"/>
  <c r="C36" i="9"/>
  <c r="C66" i="8"/>
  <c r="C74" i="8"/>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293" i="8"/>
  <c r="C290" i="8"/>
  <c r="D300" i="8"/>
  <c r="D292" i="8"/>
  <c r="C293" i="8"/>
  <c r="C292" i="8"/>
  <c r="F292" i="8"/>
  <c r="C30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F180" i="9" l="1"/>
  <c r="G438" i="9"/>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<sst xmlns="http://schemas.openxmlformats.org/spreadsheetml/2006/main" count="2061" uniqueCount="1462">
  <si>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</si>
  <si>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</si>
  <si>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</si>
  <si>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</si>
  <si>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</si>
  <si>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</si>
  <si>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</si>
  <si>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</si>
  <si>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</si>
  <si>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</si>
  <si>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</si>
  <si>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</si>
  <si>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</si>
  <si>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</si>
  <si>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</si>
  <si>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</si>
  <si>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</si>
  <si>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</si>
  <si>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</si>
  <si>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</si>
  <si>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</si>
  <si>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</si>
  <si>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</si>
  <si>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</si>
  <si>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</si>
  <si>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</si>
  <si>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</si>
  <si>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</si>
  <si>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</si>
  <si>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</si>
  <si>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</si>
  <si>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</si>
  <si>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</si>
  <si>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</si>
  <si>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</si>
  <si>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</si>
  <si>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</si>
  <si>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</si>
  <si>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</si>
  <si>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</si>
  <si>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</si>
  <si>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</si>
  <si>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</si>
  <si>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</si>
  <si>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</si>
  <si>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</si>
  <si>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</si>
  <si>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</si>
  <si>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</si>
  <si>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</si>
  <si>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</si>
  <si>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</si>
  <si>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</si>
  <si>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</si>
  <si>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</si>
  <si>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</si>
  <si>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</si>
  <si>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</si>
  <si>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</si>
  <si>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</si>
  <si>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</si>
  <si>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</si>
  <si>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</si>
  <si>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</si>
  <si>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</si>
  <si>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</si>
  <si>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</si>
  <si>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</si>
  <si>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</si>
  <si>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</si>
  <si>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</si>
  <si>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</si>
  <si>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</si>
  <si>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</si>
  <si>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</si>
  <si>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</si>
  <si>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</si>
  <si>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</si>
  <si>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</si>
  <si>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</si>
  <si>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</si>
  <si>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</si>
  <si>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</si>
  <si>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</si>
  <si>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</si>
  <si>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</si>
  <si>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</si>
  <si>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</si>
  <si>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</si>
  <si>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</si>
  <si>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</si>
  <si>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</si>
  <si>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</si>
  <si>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</si>
  <si>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</si>
  <si>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</si>
  <si>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</si>
  <si>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</si>
  <si>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</si>
  <si>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</si>
  <si>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</si>
  <si>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</si>
  <si>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</si>
  <si>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</si>
  <si>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</si>
  <si>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</si>
  <si>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</si>
  <si>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</si>
  <si>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</si>
  <si>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</si>
  <si>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</si>
  <si>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</si>
  <si>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</si>
  <si>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</si>
  <si>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</si>
  <si>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</si>
  <si>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</si>
  <si>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</si>
  <si>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</si>
  <si>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</si>
  <si>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</si>
  <si>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</si>
  <si>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</si>
  <si>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</si>
  <si>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</si>
  <si>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</si>
  <si>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</si>
  <si>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</si>
  <si>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</si>
  <si>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</si>
  <si>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</si>
  <si>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</si>
  <si>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</si>
  <si>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</si>
  <si>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</si>
  <si>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</si>
  <si>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</si>
  <si>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</si>
  <si>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</si>
  <si>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</si>
  <si>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</si>
  <si>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</si>
  <si>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</si>
  <si>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</si>
  <si>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</si>
  <si>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</si>
  <si>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</si>
  <si>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</si>
  <si>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</si>
  <si>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</si>
  <si>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</si>
  <si>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</si>
  <si>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</si>
  <si>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</si>
  <si>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</si>
  <si>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</si>
  <si>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</si>
  <si>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</si>
  <si>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</si>
  <si>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</si>
  <si>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</si>
  <si>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</si>
  <si>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</si>
  <si>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</si>
  <si>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</si>
  <si>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</si>
  <si>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</si>
  <si>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</si>
  <si>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</si>
  <si>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</si>
  <si>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</si>
  <si>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</si>
  <si>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</si>
  <si>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</si>
  <si>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</si>
  <si>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</si>
  <si>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</si>
  <si>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</si>
  <si>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</si>
  <si>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</si>
  <si>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</si>
  <si>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</si>
  <si>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</si>
  <si>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</si>
  <si>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</si>
  <si>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</si>
  <si>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</si>
  <si>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</si>
  <si>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</si>
  <si>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</si>
  <si>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</si>
  <si>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</si>
  <si>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</si>
  <si>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</si>
  <si>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</si>
  <si>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</si>
  <si>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</si>
  <si>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</si>
  <si>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</si>
  <si>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</si>
  <si>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</si>
  <si>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</si>
  <si>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</si>
  <si>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</si>
  <si>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</si>
  <si>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</si>
  <si>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</si>
  <si>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</si>
  <si>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</si>
  <si>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</si>
  <si>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</si>
  <si>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</si>
  <si>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</si>
  <si>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</si>
  <si>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</si>
  <si>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</si>
  <si>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</si>
  <si>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</si>
  <si>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</si>
  <si>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</si>
  <si>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</si>
  <si>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</si>
  <si>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</si>
  <si>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</si>
  <si>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</si>
  <si>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</si>
  <si>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</si>
  <si>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</si>
  <si>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</si>
  <si>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</si>
  <si>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</si>
  <si>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</si>
  <si>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</si>
  <si>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</si>
  <si>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</si>
  <si>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</si>
  <si>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</si>
  <si>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</si>
  <si>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</si>
  <si>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</si>
  <si>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</si>
  <si>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</si>
  <si>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</si>
  <si>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</si>
  <si>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</si>
  <si>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</si>
  <si>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</si>
  <si>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</si>
  <si>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</si>
  <si>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</si>
  <si>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</si>
  <si>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</si>
  <si>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</si>
  <si>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</si>
  <si>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</si>
  <si>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</si>
  <si>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</si>
  <si>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</si>
  <si>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</si>
  <si>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</si>
  <si>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</si>
  <si>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</si>
  <si>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</si>
  <si>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</si>
  <si>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</si>
  <si>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</si>
  <si>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</si>
  <si>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</si>
  <si>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</si>
  <si>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</si>
  <si>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</si>
  <si>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</si>
  <si>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</si>
  <si>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</si>
  <si>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</si>
  <si>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</si>
  <si>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</si>
  <si>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</si>
  <si>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</si>
  <si>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</si>
  <si>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</si>
  <si>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</si>
  <si>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</si>
  <si>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</si>
  <si>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</si>
  <si>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</si>
  <si>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</si>
  <si>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</si>
  <si>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</si>
  <si>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</si>
  <si>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</si>
  <si>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</si>
  <si>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</si>
  <si>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</si>
  <si>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</si>
  <si>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</si>
  <si>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</si>
  <si>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</si>
  <si>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</si>
  <si>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</si>
  <si>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</si>
  <si>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</si>
  <si>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</si>
  <si>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</si>
  <si>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</si>
  <si>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</si>
  <si>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</si>
  <si>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</si>
  <si>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</si>
  <si>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</si>
  <si>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</si>
  <si>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</si>
  <si>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</si>
  <si>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</si>
  <si>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</si>
  <si>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</si>
  <si>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</si>
  <si>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</si>
  <si>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</si>
  <si>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</si>
  <si>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</si>
  <si>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</si>
  <si>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</si>
  <si>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</si>
  <si>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</si>
  <si>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</si>
  <si>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</si>
  <si>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</si>
  <si>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</si>
  <si>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</si>
  <si>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</si>
  <si>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</si>
  <si>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</si>
  <si>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</si>
  <si>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</si>
  <si>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</si>
  <si>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</si>
  <si>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</si>
  <si>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</si>
  <si>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</si>
  <si>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</si>
  <si>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</si>
  <si>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</si>
  <si>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</si>
  <si>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</si>
  <si>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</si>
  <si>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</si>
  <si>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</si>
  <si>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</si>
  <si>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</si>
  <si>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</si>
  <si>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</si>
  <si>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</si>
  <si>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</si>
  <si>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</si>
  <si>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</si>
  <si>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</si>
  <si>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</si>
  <si>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</si>
  <si>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</si>
  <si>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</si>
  <si>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</si>
  <si>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</si>
  <si>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</si>
  <si>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</si>
  <si>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</si>
  <si>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</si>
  <si>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</si>
  <si>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</si>
  <si>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</si>
  <si>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</si>
  <si>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</si>
  <si>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</si>
  <si>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</si>
  <si>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</si>
  <si>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</si>
  <si>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</si>
  <si>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</si>
  <si>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</si>
  <si>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</si>
  <si>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</si>
  <si>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</si>
  <si>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</si>
  <si>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</si>
  <si>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</si>
  <si>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</si>
  <si>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</si>
  <si>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</si>
  <si>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</si>
  <si>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</si>
  <si>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</si>
  <si>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</si>
  <si>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</si>
  <si>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</si>
  <si>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</si>
  <si>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</si>
  <si>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</si>
  <si>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</si>
  <si>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</si>
  <si>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</si>
  <si>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</si>
  <si>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</si>
  <si>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</si>
  <si>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</si>
  <si>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</si>
  <si>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</si>
  <si>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</si>
  <si>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</si>
  <si>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</si>
  <si>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</si>
  <si>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</si>
  <si>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</si>
  <si>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</si>
  <si>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</si>
  <si>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</si>
  <si>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</si>
  <si>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</si>
  <si>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</si>
  <si>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</si>
  <si>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</si>
  <si>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</si>
  <si>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</si>
  <si>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</si>
  <si>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</si>
  <si>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</si>
  <si>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</si>
  <si>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</si>
  <si>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</si>
  <si>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</si>
  <si>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</si>
  <si>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</si>
  <si>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</si>
  <si>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</si>
  <si>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</si>
  <si>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</si>
  <si>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</si>
  <si>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</si>
  <si>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</si>
  <si>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</si>
  <si>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</si>
  <si>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</si>
  <si>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</si>
  <si>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</si>
  <si>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</si>
  <si>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</si>
  <si>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</si>
  <si>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</si>
  <si>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</si>
  <si>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</si>
  <si>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</si>
  <si>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</si>
  <si>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</si>
  <si>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</si>
  <si>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</si>
  <si>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</si>
  <si>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</si>
  <si>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</si>
  <si>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</si>
  <si>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</si>
  <si>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</si>
  <si>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</si>
  <si>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</si>
  <si>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</si>
  <si>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</si>
  <si>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</si>
  <si>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</si>
  <si>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</si>
  <si>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</si>
  <si>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</si>
  <si>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</si>
  <si>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</si>
  <si>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</si>
  <si>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</si>
  <si>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</si>
  <si>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</si>
  <si>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</si>
  <si>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</si>
  <si>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</si>
  <si>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</si>
  <si>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</si>
  <si>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</si>
  <si>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</si>
  <si>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</si>
  <si>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</si>
  <si>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</si>
  <si>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</si>
  <si>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</si>
  <si>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</si>
  <si>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</si>
  <si>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</si>
  <si>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</si>
  <si>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</si>
  <si>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</si>
  <si>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</si>
  <si>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</si>
  <si>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</si>
  <si>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</si>
  <si>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</si>
  <si>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</si>
  <si>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</si>
  <si>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</si>
  <si>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</si>
  <si>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</si>
  <si>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</si>
  <si>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</si>
  <si>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</si>
  <si>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</si>
  <si>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</si>
  <si>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</si>
  <si>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</si>
  <si>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</si>
  <si>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</si>
  <si>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</si>
  <si>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</si>
  <si>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</si>
  <si>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</si>
  <si>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</si>
  <si>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</si>
  <si>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</si>
  <si>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</si>
  <si>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</si>
  <si>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</si>
  <si>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</si>
  <si>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</si>
  <si>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</si>
  <si>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</si>
  <si>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</si>
  <si>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</si>
  <si>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</si>
  <si>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</si>
  <si>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</si>
  <si>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</si>
  <si>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</si>
  <si>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</si>
  <si>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</si>
  <si>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</si>
  <si>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</si>
  <si>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</si>
  <si>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</si>
  <si>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</si>
  <si>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</si>
  <si>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</si>
  <si>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</si>
  <si>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</si>
  <si>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</si>
  <si>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</si>
  <si>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</si>
  <si>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</si>
  <si>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</si>
  <si>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</si>
  <si>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</si>
  <si>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</si>
  <si>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</si>
  <si>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</si>
  <si>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</si>
  <si>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</si>
  <si>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</si>
  <si>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</si>
  <si>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</si>
  <si>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</si>
  <si>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</si>
  <si>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</si>
  <si>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</si>
  <si>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</si>
  <si>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</si>
  <si>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</si>
  <si>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</si>
  <si>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</si>
  <si>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</si>
  <si>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</si>
  <si>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</si>
  <si>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</si>
  <si>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</si>
  <si>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</si>
  <si>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</si>
  <si>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</si>
  <si>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</si>
  <si>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</si>
  <si>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</si>
  <si>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</si>
  <si>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</si>
  <si>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</si>
  <si>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</si>
  <si>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</si>
  <si>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</si>
  <si>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</si>
  <si>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</si>
  <si>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</si>
  <si>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</si>
  <si>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</si>
  <si>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</si>
  <si>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</si>
  <si>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</si>
  <si>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</si>
  <si>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</si>
  <si>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</si>
  <si>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</si>
  <si>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</si>
  <si>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</si>
  <si>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</si>
  <si>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</si>
  <si>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</si>
  <si>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</si>
  <si>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</si>
  <si>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</si>
  <si>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</si>
  <si>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</si>
  <si>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</si>
  <si>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</si>
  <si>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</si>
  <si>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</si>
  <si>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</si>
  <si>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</si>
  <si>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</si>
  <si>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</si>
  <si>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</si>
  <si>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</si>
  <si>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</si>
  <si>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</si>
  <si>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</si>
  <si>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</si>
  <si>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</si>
  <si>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</si>
  <si>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</si>
  <si>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</si>
  <si>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</si>
  <si>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</si>
  <si>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</si>
  <si>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</si>
  <si>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</si>
  <si>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</si>
  <si>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</si>
  <si>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</si>
  <si>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</si>
  <si>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</si>
  <si>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</si>
  <si>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</si>
  <si>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</si>
  <si>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</si>
  <si>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</si>
  <si>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</si>
  <si>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</si>
  <si>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</si>
  <si>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</si>
  <si>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</si>
  <si>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</si>
  <si>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</si>
  <si>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</si>
  <si>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</si>
  <si>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</si>
  <si>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</si>
  <si>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</si>
  <si>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</si>
  <si>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</si>
  <si>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</si>
  <si>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</si>
  <si>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</si>
  <si>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</si>
  <si>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</si>
  <si>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</si>
  <si>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</si>
  <si>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</si>
  <si>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</si>
  <si>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</si>
  <si>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</si>
  <si>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</si>
  <si>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</si>
  <si>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</si>
  <si>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</si>
  <si>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</si>
  <si>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</si>
  <si>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</si>
  <si>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</si>
  <si>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</si>
  <si>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</si>
  <si>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</si>
  <si>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</si>
  <si>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</si>
  <si>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</si>
  <si>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</si>
  <si>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</si>
  <si>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</si>
  <si>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</si>
  <si>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</si>
  <si>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</si>
  <si>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</si>
  <si>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</si>
  <si>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</si>
  <si>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</si>
  <si>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</si>
  <si>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</si>
  <si>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</si>
  <si>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</si>
  <si>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</si>
  <si>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</si>
  <si>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</si>
  <si>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</si>
  <si>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</si>
  <si>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</si>
  <si>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</si>
  <si>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</si>
  <si>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</si>
  <si>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</si>
  <si>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</si>
  <si>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</si>
  <si>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</si>
  <si>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</si>
  <si>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</si>
  <si>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</si>
  <si>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</si>
  <si>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</si>
  <si>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</si>
  <si>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</si>
  <si>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</si>
  <si>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</si>
  <si>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</si>
  <si>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</si>
  <si>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</si>
  <si>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</si>
  <si>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</si>
  <si>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</si>
  <si>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</si>
  <si>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</si>
  <si>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</si>
  <si>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</si>
  <si>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</si>
  <si>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</si>
  <si>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</si>
  <si>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</si>
  <si>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</si>
  <si>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</si>
  <si>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</si>
  <si>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</si>
  <si>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</si>
  <si>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</si>
  <si>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</si>
  <si>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</si>
  <si>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</si>
  <si>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</si>
  <si>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</si>
  <si>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</si>
  <si>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</si>
  <si>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</si>
  <si>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</si>
  <si>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</si>
  <si>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</si>
  <si>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</si>
  <si>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</si>
  <si>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</si>
  <si>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</si>
  <si>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</si>
  <si>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</si>
  <si>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</si>
  <si>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</si>
  <si>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</si>
  <si>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</si>
  <si>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</si>
  <si>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</si>
  <si>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</si>
  <si>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</si>
  <si>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</si>
  <si>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</si>
  <si>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</si>
  <si>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</si>
  <si>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</si>
  <si>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</si>
  <si>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</si>
  <si>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</si>
  <si>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</si>
  <si>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</si>
  <si>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</si>
  <si>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</si>
  <si>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</si>
  <si>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</si>
  <si>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</si>
  <si>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</si>
  <si>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</si>
  <si>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</si>
  <si>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</si>
  <si>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</si>
  <si>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</si>
  <si>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</si>
  <si>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</si>
  <si>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</si>
  <si>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</si>
  <si>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</si>
  <si>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</si>
  <si>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</si>
  <si>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</si>
  <si>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</si>
  <si>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</si>
  <si>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</si>
  <si>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</si>
  <si>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</si>
  <si>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</si>
  <si>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</si>
  <si>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</si>
  <si>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</si>
  <si>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</si>
  <si>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</si>
  <si>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</si>
  <si>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</si>
  <si>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</si>
  <si>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</si>
  <si>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</si>
  <si>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</si>
  <si>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</si>
  <si>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</si>
  <si>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</si>
  <si>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</si>
  <si>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</si>
  <si>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</si>
  <si>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</si>
  <si>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</si>
  <si>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</si>
  <si>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</si>
  <si>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</si>
  <si>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</si>
  <si>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</si>
  <si>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</si>
  <si>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</si>
  <si>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</si>
  <si>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</si>
  <si>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</si>
  <si>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</si>
  <si>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</si>
  <si>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</si>
  <si>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</si>
  <si>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</si>
  <si>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</si>
  <si>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</si>
  <si>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</si>
  <si>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</si>
  <si>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</si>
  <si>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</si>
  <si>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</si>
  <si>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</si>
  <si>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</si>
  <si>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</si>
  <si>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</si>
  <si>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</si>
  <si>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</si>
  <si>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</si>
  <si>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</si>
  <si>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</si>
  <si>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</si>
  <si>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</si>
  <si>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</si>
  <si>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</si>
  <si>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</si>
  <si>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</si>
  <si>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</si>
  <si>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</si>
  <si>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</si>
  <si>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</si>
  <si>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</si>
  <si>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</si>
  <si>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</si>
  <si>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</si>
  <si>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</si>
  <si>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</si>
  <si>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</si>
  <si>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</si>
  <si>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</si>
  <si>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</si>
  <si>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</si>
  <si>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</si>
  <si>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</si>
  <si>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</si>
  <si>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</si>
  <si>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</si>
  <si>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</si>
  <si>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</si>
  <si>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</si>
  <si>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</si>
  <si>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</si>
  <si>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</si>
  <si>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</si>
  <si>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</si>
  <si>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</si>
  <si>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</si>
  <si>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</si>
  <si>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</si>
  <si>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</si>
  <si>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</si>
  <si>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</si>
  <si>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</si>
  <si>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</si>
  <si>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</si>
  <si>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</si>
  <si>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</si>
  <si>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</si>
  <si>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</si>
  <si>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</si>
  <si>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</si>
  <si>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</si>
  <si>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</si>
  <si>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</si>
  <si>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</si>
  <si>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</si>
  <si>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</si>
  <si>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</si>
  <si>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</si>
  <si>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</si>
  <si>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</si>
  <si>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</si>
  <si>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</si>
  <si>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</si>
  <si>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</si>
  <si>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</si>
  <si>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</si>
  <si>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</si>
  <si>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</si>
  <si>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</si>
  <si>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</si>
  <si>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</si>
  <si>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</si>
  <si>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</si>
  <si>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</si>
  <si>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</si>
  <si>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</si>
  <si>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</si>
  <si>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</si>
  <si>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</si>
  <si>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</si>
  <si>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</si>
  <si>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</si>
  <si>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</si>
  <si>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</si>
  <si>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</si>
  <si>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</si>
  <si>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</si>
  <si>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</si>
  <si>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</si>
  <si>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</si>
  <si>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</si>
  <si>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</si>
  <si>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</si>
  <si>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</si>
  <si>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</si>
  <si>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</si>
  <si>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</si>
  <si>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</si>
  <si>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</si>
  <si>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</si>
  <si>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</si>
  <si>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</si>
  <si>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</si>
  <si>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</si>
  <si>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</si>
  <si>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</si>
  <si>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</si>
  <si>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</si>
  <si>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</si>
  <si>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</si>
  <si>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</si>
  <si>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</si>
  <si>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</si>
  <si>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</si>
  <si>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</si>
  <si>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</si>
  <si>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</si>
  <si>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</si>
  <si>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</si>
  <si>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</si>
  <si>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</si>
  <si>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</si>
  <si>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</si>
  <si>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</si>
  <si>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</si>
  <si>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</si>
  <si>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</si>
  <si>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</si>
  <si>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</si>
  <si>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</si>
  <si>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</si>
  <si>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</si>
  <si>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</si>
  <si>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</si>
  <si>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</si>
  <si>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</si>
  <si>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</si>
  <si>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</si>
  <si>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</si>
  <si>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</si>
  <si>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</si>
  <si>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</si>
  <si>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</si>
  <si>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</si>
  <si>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</si>
  <si>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</si>
  <si>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</si>
  <si>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</si>
  <si>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</si>
  <si>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</si>
  <si>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</si>
  <si>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</si>
  <si>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</si>
  <si>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</si>
  <si>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</si>
  <si>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</si>
  <si>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</si>
  <si>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</si>
  <si>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</si>
  <si>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</si>
  <si>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</si>
  <si>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</si>
  <si>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</si>
  <si>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</si>
  <si>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</si>
  <si>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</si>
  <si>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</si>
  <si>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</si>
  <si>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</si>
  <si>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</si>
  <si>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</si>
  <si>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</si>
  <si>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</si>
  <si>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</si>
  <si>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</si>
  <si>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</si>
  <si>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</si>
  <si>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</si>
  <si>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</si>
  <si>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</si>
  <si>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</si>
  <si>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</si>
  <si>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</si>
  <si>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</si>
  <si>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</si>
  <si>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</si>
  <si>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</si>
  <si>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</si>
  <si>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</si>
  <si>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</si>
  <si>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</si>
  <si>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</si>
  <si>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</si>
  <si>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</si>
  <si>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</si>
  <si>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</si>
  <si>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</si>
  <si>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</si>
  <si>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</si>
  <si>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</si>
  <si>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</si>
  <si>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</si>
  <si>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</si>
  <si>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</si>
  <si>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</si>
  <si>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</si>
  <si>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</si>
  <si>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</si>
  <si>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</si>
  <si>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</si>
  <si>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</si>
  <si>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</si>
  <si>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</si>
  <si>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</si>
  <si>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</si>
  <si>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</si>
  <si>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</si>
  <si>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</si>
  <si>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</si>
  <si>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</si>
  <si>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</si>
  <si>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</si>
  <si>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</si>
  <si>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</si>
  <si>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</si>
  <si>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</si>
  <si>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</si>
  <si>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</si>
  <si>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</si>
  <si>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</si>
  <si>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</si>
  <si>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</si>
  <si>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</si>
  <si>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</si>
  <si>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</si>
  <si>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</si>
  <si>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</si>
  <si>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</si>
  <si>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</si>
  <si>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</si>
  <si>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</si>
  <si>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</si>
  <si>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</si>
  <si>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</si>
  <si>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</si>
  <si>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</si>
  <si>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</si>
  <si>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</si>
  <si>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</si>
  <si>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</si>
  <si>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</si>
  <si>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</si>
  <si>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</si>
  <si>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</si>
  <si>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</si>
  <si>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</si>
  <si>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</si>
  <si>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</si>
  <si>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</si>
  <si>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</si>
  <si>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</si>
  <si>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</si>
  <si>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</si>
  <si>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</si>
  <si>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</si>
  <si>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</si>
  <si>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</si>
  <si>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</si>
  <si>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</si>
  <si>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</si>
  <si>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</si>
  <si>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</si>
  <si>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</si>
  <si>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</si>
  <si>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</si>
  <si>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</si>
  <si>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</si>
  <si>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</si>
  <si>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</si>
  <si>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</si>
  <si>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</si>
  <si>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</si>
  <si>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</si>
  <si>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</si>
  <si>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</si>
  <si>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</si>
  <si>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</si>
  <si>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</si>
  <si>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</si>
  <si>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</si>
  <si>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</si>
  <si>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</si>
  <si>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</si>
  <si>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</si>
  <si>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</si>
  <si>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</si>
  <si>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</si>
  <si>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</si>
  <si>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</si>
  <si>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</si>
  <si>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</si>
  <si>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</si>
  <si>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</si>
  <si>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</si>
  <si>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</si>
  <si>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</si>
  <si>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</si>
  <si>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</si>
  <si>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</si>
  <si>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</si>
  <si>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</si>
  <si>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</si>
  <si>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</si>
  <si>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</si>
  <si>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</si>
  <si>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</si>
  <si>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</si>
  <si>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</si>
  <si>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</si>
  <si>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</si>
  <si>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</si>
  <si>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</si>
  <si>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</si>
  <si>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</si>
  <si>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</si>
  <si>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</si>
  <si>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</si>
  <si>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</si>
  <si>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</si>
  <si>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</si>
  <si>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</si>
  <si>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</si>
  <si>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</si>
  <si>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</si>
  <si>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</si>
  <si>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</si>
  <si>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</si>
  <si>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</si>
  <si>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</si>
  <si>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</si>
  <si>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</si>
  <si>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</si>
  <si>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</si>
  <si>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</si>
  <si>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</si>
  <si>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</si>
  <si>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</si>
  <si>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</si>
  <si>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</si>
  <si>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</si>
  <si>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</si>
  <si>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</si>
  <si>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</si>
  <si>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</si>
  <si>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</si>
  <si>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</si>
  <si>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</si>
  <si>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</si>
  <si>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</si>
  <si>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</si>
  <si>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</si>
  <si>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</si>
  <si>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</si>
  <si>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</si>
  <si>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</si>
  <si>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</si>
  <si>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</si>
  <si>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</si>
  <si>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</si>
  <si>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</si>
  <si>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</si>
  <si>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</si>
  <si>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</si>
  <si>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</si>
  <si>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</si>
  <si>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</si>
  <si>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</si>
  <si>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</si>
  <si>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</si>
  <si>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</si>
  <si>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</si>
  <si>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</si>
  <si>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</si>
  <si>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</si>
  <si>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</si>
  <si>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</si>
  <si>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</si>
  <si>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</si>
  <si>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</si>
  <si>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</si>
  <si>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</si>
  <si>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</si>
  <si>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</si>
  <si>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</si>
  <si>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</si>
  <si>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</si>
  <si>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</si>
  <si>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</si>
  <si>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</si>
  <si>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</si>
  <si>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</si>
  <si>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</si>
  <si>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</si>
  <si>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</si>
  <si>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</si>
  <si>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</si>
  <si>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</si>
  <si>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</si>
  <si>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</si>
  <si>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</si>
  <si>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</si>
  <si>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</si>
  <si>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</si>
  <si>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</si>
  <si>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</si>
  <si>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</si>
  <si>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</si>
  <si>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</si>
  <si>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</si>
  <si>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</si>
  <si>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</si>
  <si>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</si>
  <si>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</si>
  <si>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</si>
  <si>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</si>
  <si>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</si>
  <si>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</si>
  <si>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</si>
  <si>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</si>
  <si>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</si>
  <si>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</si>
  <si>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</si>
  <si>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</si>
  <si>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</si>
  <si>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</si>
  <si>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</si>
  <si>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</si>
  <si>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</si>
  <si>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</si>
  <si>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</si>
  <si>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</si>
  <si>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</si>
  <si>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</si>
  <si>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</si>
  <si>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</si>
  <si>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</si>
  <si>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</si>
  <si>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</si>
  <si>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</si>
  <si>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</si>
  <si>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</si>
  <si>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</si>
  <si>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</si>
  <si>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</si>
  <si>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</si>
  <si>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</si>
  <si>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</si>
  <si>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</si>
  <si>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</si>
  <si>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</si>
  <si>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</si>
  <si>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</si>
  <si>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</si>
  <si>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</si>
  <si>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</si>
  <si>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</si>
  <si>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</si>
  <si>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</si>
  <si>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</si>
  <si>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</si>
  <si>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</si>
  <si>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</si>
  <si>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</si>
  <si>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</si>
  <si>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</si>
  <si>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</si>
  <si>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</si>
  <si>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</si>
  <si>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</si>
  <si>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</si>
  <si>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</si>
  <si>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</si>
  <si>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</si>
  <si>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</si>
  <si>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</si>
  <si>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</si>
  <si>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</si>
  <si>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</si>
  <si>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</si>
  <si>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</si>
  <si>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</si>
  <si>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</si>
  <si>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</si>
  <si>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Moody's Rating outlook</t>
  </si>
  <si>
    <t>stable</t>
  </si>
  <si>
    <t>Moody's PLN covered bond rating</t>
  </si>
  <si>
    <t>Moody's EUR covered bond rating</t>
  </si>
  <si>
    <t>YES</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</si>
  <si>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</si>
  <si>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</si>
  <si>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</si>
  <si>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</si>
  <si>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</si>
  <si>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</si>
  <si>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</si>
  <si>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</si>
  <si>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</si>
  <si>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</si>
  <si>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</si>
  <si>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</si>
  <si>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</si>
  <si>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</si>
  <si>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</si>
  <si>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</si>
  <si>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</si>
  <si>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</si>
  <si>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</si>
  <si>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</si>
  <si>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</si>
  <si>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</si>
  <si>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</si>
  <si>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</si>
  <si>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</si>
  <si>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</si>
  <si>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</si>
  <si>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</si>
  <si>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</si>
  <si>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</si>
  <si>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</si>
  <si>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</si>
  <si>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</si>
  <si>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</si>
  <si>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</si>
  <si>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</si>
  <si>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</si>
  <si>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</si>
  <si>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</si>
  <si>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</si>
  <si>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</si>
  <si>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</si>
  <si>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</si>
  <si>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</si>
  <si>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</si>
  <si>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</si>
  <si>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</si>
  <si>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</si>
  <si>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</si>
  <si>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</si>
  <si>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</si>
  <si>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</si>
  <si>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</si>
  <si>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</si>
  <si>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</si>
  <si>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</si>
  <si>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</si>
  <si>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</si>
  <si>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</si>
  <si>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</si>
  <si>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</si>
  <si>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</si>
  <si>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</si>
  <si>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</si>
  <si>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</si>
  <si>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</si>
  <si>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</si>
  <si>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</si>
  <si>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</si>
  <si>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</si>
  <si>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</si>
  <si>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</si>
  <si>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</si>
  <si>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</si>
  <si>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</si>
  <si>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</si>
  <si>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</si>
  <si>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</si>
  <si>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</si>
  <si>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</si>
  <si>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</si>
  <si>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</si>
  <si>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</si>
  <si>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</si>
  <si>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</si>
  <si>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</si>
  <si>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</si>
  <si>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</si>
  <si>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</si>
  <si>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</si>
  <si>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</si>
  <si>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</si>
  <si>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</si>
  <si>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</si>
  <si>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</si>
  <si>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</si>
  <si>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</si>
  <si>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</si>
  <si>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</si>
  <si>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</si>
  <si>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</si>
  <si>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</si>
  <si>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</si>
  <si>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</si>
  <si>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</si>
  <si>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</si>
  <si>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</si>
  <si>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</si>
  <si>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</si>
  <si>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</si>
  <si>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</si>
  <si>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</si>
  <si>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A3/P-2</t>
  </si>
  <si>
    <t>YES, ISIN: PLPKOHP00041,  
PLPKOHP00066, PLPKOHP00074, PLPKOHP00082,  PLPKOHP00090, PLPKOHP00108, PLPKOHP00116, PLPKOHP00132, PLPKOHP00199</t>
  </si>
  <si>
    <t>Cut-off Date: 30/11/21</t>
  </si>
  <si>
    <t>30/11/21</t>
  </si>
  <si>
    <t>YES, ISIN: XS1508351357, XS1588411188, XS1559882821, XS1690669574, XS1709552696, XS1795407979</t>
  </si>
  <si>
    <t>YES, ISIN: XS1508351357, XS1588411188, XS1690669574, XS1795407979
LCR level 1</t>
  </si>
  <si>
    <t>Reporting Date: 13/12/21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</si>
</sst>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3">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3" fillId="0" borderId="0" xfId="9" applyFont="1" applyFill="1" applyBorder="1" applyAlignment="1" applyProtection="1">
      <alignment horizontal="center" vertical="center" wrapText="1"/>
    </xf>
    <xf numFmtId="166" fontId="3" fillId="0" borderId="0" xfId="9" applyNumberFormat="1"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zoomScale="80" zoomScaleNormal="80" workbookViewId="0">
      <selection activeCell="O14" sqref="O14"/>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20" t="s">
        <v>1061</v>
      </c>
      <c r="F6" s="220"/>
      <c r="G6" s="220"/>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9" t="s">
        <v>1461</v>
      </c>
      <c r="G9" s="202"/>
      <c r="H9" s="202"/>
      <c r="I9" s="202"/>
      <c r="J9" s="203"/>
    </row>
    <row r="10" spans="2:10" ht="21" x14ac:dyDescent="0.35">
      <c r="B10" s="201"/>
      <c r="C10" s="202"/>
      <c r="D10" s="202"/>
      <c r="E10" s="202"/>
      <c r="F10" s="207" t="s">
        <v>1457</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21" t="s">
        <v>15</v>
      </c>
      <c r="E24" s="222" t="s">
        <v>16</v>
      </c>
      <c r="F24" s="222"/>
      <c r="G24" s="222"/>
      <c r="H24" s="222"/>
      <c r="I24" s="202"/>
      <c r="J24" s="203"/>
    </row>
    <row r="25" spans="2:10" x14ac:dyDescent="0.35">
      <c r="B25" s="201"/>
      <c r="C25" s="202"/>
      <c r="D25" s="202"/>
      <c r="E25" s="211"/>
      <c r="F25" s="211"/>
      <c r="G25" s="211"/>
      <c r="H25" s="202"/>
      <c r="I25" s="202"/>
      <c r="J25" s="203"/>
    </row>
    <row r="26" spans="2:10" x14ac:dyDescent="0.35">
      <c r="B26" s="201"/>
      <c r="C26" s="202"/>
      <c r="D26" s="221" t="s">
        <v>17</v>
      </c>
      <c r="E26" s="222"/>
      <c r="F26" s="222"/>
      <c r="G26" s="222"/>
      <c r="H26" s="222"/>
      <c r="I26" s="202"/>
      <c r="J26" s="203"/>
    </row>
    <row r="27" spans="2:10" x14ac:dyDescent="0.35">
      <c r="B27" s="201"/>
      <c r="C27" s="202"/>
      <c r="D27" s="173"/>
      <c r="E27" s="173"/>
      <c r="F27" s="173"/>
      <c r="G27" s="173"/>
      <c r="H27" s="173"/>
      <c r="I27" s="202"/>
      <c r="J27" s="203"/>
    </row>
    <row r="28" spans="2:10" s="197" customFormat="1" x14ac:dyDescent="0.35">
      <c r="B28" s="201"/>
      <c r="C28" s="202"/>
      <c r="D28" s="221" t="s">
        <v>1454</v>
      </c>
      <c r="E28" s="222" t="s">
        <v>16</v>
      </c>
      <c r="F28" s="222"/>
      <c r="G28" s="222"/>
      <c r="H28" s="222"/>
      <c r="I28" s="202"/>
      <c r="J28" s="203"/>
    </row>
    <row r="29" spans="2:10" x14ac:dyDescent="0.35">
      <c r="B29" s="201"/>
      <c r="C29" s="202"/>
      <c r="D29" s="211"/>
      <c r="E29" s="211"/>
      <c r="F29" s="211"/>
      <c r="G29" s="211"/>
      <c r="H29" s="211"/>
      <c r="I29" s="202"/>
      <c r="J29" s="203"/>
    </row>
    <row r="30" spans="2:10" x14ac:dyDescent="0.35">
      <c r="B30" s="201"/>
      <c r="C30" s="202"/>
      <c r="D30" s="221" t="s">
        <v>18</v>
      </c>
      <c r="E30" s="222" t="s">
        <v>16</v>
      </c>
      <c r="F30" s="222"/>
      <c r="G30" s="222"/>
      <c r="H30" s="222"/>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D213" sqref="D213"/>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1352</v>
      </c>
      <c r="E16" s="11"/>
      <c r="F16" s="11"/>
      <c r="H16" s="4"/>
      <c r="L16" s="4"/>
      <c r="M16" s="4"/>
    </row>
    <row r="17" spans="1:13" x14ac:dyDescent="0.35">
      <c r="A17" s="6" t="s">
        <v>35</v>
      </c>
      <c r="B17" s="19" t="s">
        <v>36</v>
      </c>
      <c r="C17" s="215" t="s">
        <v>1458</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1455</v>
      </c>
      <c r="E21" s="11"/>
      <c r="F21" s="11"/>
      <c r="H21" s="4"/>
      <c r="L21" s="4"/>
      <c r="M21" s="4"/>
    </row>
    <row r="22" spans="1:13" outlineLevel="1" x14ac:dyDescent="0.35">
      <c r="A22" s="6" t="s">
        <v>43</v>
      </c>
      <c r="B22" s="138" t="s">
        <v>1338</v>
      </c>
      <c r="C22" s="153" t="s">
        <v>1339</v>
      </c>
      <c r="E22" s="11"/>
      <c r="F22" s="11"/>
      <c r="H22" s="4"/>
      <c r="L22" s="4"/>
      <c r="M22" s="4"/>
    </row>
    <row r="23" spans="1:13" outlineLevel="1" x14ac:dyDescent="0.35">
      <c r="A23" s="6" t="s">
        <v>44</v>
      </c>
      <c r="B23" s="138" t="s">
        <v>1340</v>
      </c>
      <c r="C23" s="153" t="s">
        <v>1375</v>
      </c>
      <c r="E23" s="11"/>
      <c r="F23" s="11"/>
      <c r="H23" s="4"/>
      <c r="L23" s="4"/>
      <c r="M23" s="4"/>
    </row>
    <row r="24" spans="1:13" outlineLevel="1" x14ac:dyDescent="0.35">
      <c r="A24" s="6" t="s">
        <v>45</v>
      </c>
      <c r="B24" s="138" t="s">
        <v>1341</v>
      </c>
      <c r="C24" s="153" t="s">
        <v>1375</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1354</v>
      </c>
      <c r="D27" s="22"/>
      <c r="E27" s="22"/>
      <c r="F27" s="22"/>
      <c r="H27" s="4"/>
      <c r="L27" s="4"/>
      <c r="M27" s="4"/>
    </row>
    <row r="28" spans="1:13" x14ac:dyDescent="0.35">
      <c r="A28" s="6" t="s">
        <v>49</v>
      </c>
      <c r="B28" s="21" t="s">
        <v>50</v>
      </c>
      <c r="C28" s="153" t="s">
        <v>1354</v>
      </c>
      <c r="D28" s="22"/>
      <c r="E28" s="22"/>
      <c r="F28" s="22"/>
      <c r="H28" s="4"/>
      <c r="L28" s="4"/>
      <c r="M28" s="4"/>
    </row>
    <row r="29" spans="1:13" ht="43.5" x14ac:dyDescent="0.35">
      <c r="A29" s="6" t="s">
        <v>51</v>
      </c>
      <c r="B29" s="21" t="s">
        <v>52</v>
      </c>
      <c r="C29" s="153" t="s">
        <v>1460</v>
      </c>
      <c r="E29" s="22"/>
      <c r="F29" s="22"/>
      <c r="H29" s="4"/>
      <c r="L29" s="4"/>
      <c r="M29" s="4"/>
    </row>
    <row r="30" spans="1:13" outlineLevel="1" x14ac:dyDescent="0.35">
      <c r="A30" s="6" t="s">
        <v>53</v>
      </c>
      <c r="B30" s="169" t="s">
        <v>1343</v>
      </c>
      <c r="C30" s="153" t="s">
        <v>1342</v>
      </c>
      <c r="E30" s="22"/>
      <c r="F30" s="22"/>
      <c r="H30" s="4"/>
      <c r="L30" s="4"/>
      <c r="M30" s="4"/>
    </row>
    <row r="31" spans="1:13" ht="43.5" outlineLevel="1" x14ac:dyDescent="0.35">
      <c r="A31" s="6" t="s">
        <v>54</v>
      </c>
      <c r="B31" s="169" t="s">
        <v>1344</v>
      </c>
      <c r="C31" s="153" t="s">
        <v>1459</v>
      </c>
      <c r="E31" s="22"/>
      <c r="F31" s="22"/>
      <c r="H31" s="4"/>
      <c r="L31" s="4"/>
      <c r="M31" s="4"/>
    </row>
    <row r="32" spans="1:13" ht="72.5" outlineLevel="1" x14ac:dyDescent="0.35">
      <c r="A32" s="6" t="s">
        <v>55</v>
      </c>
      <c r="B32" s="169" t="s">
        <v>1345</v>
      </c>
      <c r="C32" s="153" t="s">
        <v>1456</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22160.338371779701</v>
      </c>
      <c r="F38" s="22"/>
      <c r="H38" s="4"/>
      <c r="L38" s="4"/>
      <c r="M38" s="4"/>
    </row>
    <row r="39" spans="1:14" x14ac:dyDescent="0.35">
      <c r="A39" s="6" t="s">
        <v>61</v>
      </c>
      <c r="B39" s="22" t="s">
        <v>62</v>
      </c>
      <c r="C39" s="142">
        <v>13295.1286</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1346</v>
      </c>
      <c r="C42" s="142">
        <v>93.471720000000005</v>
      </c>
      <c r="F42" s="22"/>
      <c r="H42" s="4"/>
      <c r="L42" s="4"/>
      <c r="M42" s="4"/>
      <c r="N42" s="34"/>
    </row>
    <row r="43" spans="1:14" outlineLevel="1" x14ac:dyDescent="0.35">
      <c r="A43" s="34" t="s">
        <v>963</v>
      </c>
      <c r="B43" s="139" t="s">
        <v>1347</v>
      </c>
      <c r="C43" s="142">
        <v>904.23272097444601</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0.66680135548141295</v>
      </c>
      <c r="E45" s="108"/>
      <c r="F45" s="154">
        <v>0.12</v>
      </c>
      <c r="G45" s="136" t="s">
        <v>744</v>
      </c>
      <c r="H45" s="4"/>
      <c r="L45" s="4"/>
      <c r="M45" s="4"/>
      <c r="N45" s="34"/>
    </row>
    <row r="46" spans="1:14" outlineLevel="1" x14ac:dyDescent="0.35">
      <c r="A46" s="6" t="s">
        <v>73</v>
      </c>
      <c r="B46" s="138" t="s">
        <v>1348</v>
      </c>
      <c r="C46" s="154">
        <v>0.1</v>
      </c>
      <c r="D46" s="154">
        <v>0.73145145462106365</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22030.338371779701</v>
      </c>
      <c r="E53" s="29"/>
      <c r="F53" s="118">
        <f>IF($C$58=0,"",IF(C53="[for completion]","",C53/$C$58))</f>
        <v>0.99413366358315403</v>
      </c>
      <c r="G53" s="30"/>
      <c r="H53" s="4"/>
      <c r="L53" s="4"/>
      <c r="M53" s="4"/>
      <c r="N53" s="34"/>
    </row>
    <row r="54" spans="1:14" x14ac:dyDescent="0.35">
      <c r="A54" s="6" t="s">
        <v>83</v>
      </c>
      <c r="B54" s="22" t="s">
        <v>84</v>
      </c>
      <c r="C54" s="142">
        <v>0</v>
      </c>
      <c r="E54" s="29"/>
      <c r="F54" s="118">
        <f>IF($C$58=0,"",IF(C54="[for completion]","",C54/$C$58))</f>
        <v>0</v>
      </c>
      <c r="G54" s="30"/>
      <c r="H54" s="4"/>
      <c r="L54" s="4"/>
      <c r="M54" s="4"/>
      <c r="N54" s="34"/>
    </row>
    <row r="55" spans="1:14" x14ac:dyDescent="0.35">
      <c r="A55" s="6" t="s">
        <v>85</v>
      </c>
      <c r="B55" s="22" t="s">
        <v>86</v>
      </c>
      <c r="C55" s="142">
        <v>0</v>
      </c>
      <c r="E55" s="29"/>
      <c r="F55" s="126">
        <f t="shared" ref="F55:F56" si="0">IF($C$58=0,"",IF(C55="[for completion]","",C55/$C$58))</f>
        <v>0</v>
      </c>
      <c r="G55" s="30"/>
      <c r="H55" s="4"/>
      <c r="L55" s="4"/>
      <c r="M55" s="4"/>
      <c r="N55" s="34"/>
    </row>
    <row r="56" spans="1:14" x14ac:dyDescent="0.35">
      <c r="A56" s="6" t="s">
        <v>87</v>
      </c>
      <c r="B56" s="22" t="s">
        <v>88</v>
      </c>
      <c r="C56" s="142">
        <v>130</v>
      </c>
      <c r="E56" s="29"/>
      <c r="F56" s="126">
        <f t="shared" si="0"/>
        <v>5.8663364168459525E-3</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22160.338371779701</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247.757769101632/12</f>
        <v>20.646480758469334</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4.6964201399999999</v>
      </c>
      <c r="D70" s="171" t="s">
        <v>743</v>
      </c>
      <c r="E70" s="2"/>
      <c r="F70" s="118">
        <f t="shared" ref="F70:F76" si="1">IF($C$77=0,"",IF(C70="[for completion]","",C70/$C$77))</f>
        <v>2.1192908073915787E-4</v>
      </c>
      <c r="G70" s="118" t="str">
        <f>IF($D$77=0,"",IF(D70="[Mark as ND1 if not relevant]","",D70/$D$77))</f>
        <v/>
      </c>
      <c r="H70" s="4"/>
      <c r="L70" s="4"/>
      <c r="M70" s="4"/>
      <c r="N70" s="34"/>
    </row>
    <row r="71" spans="1:14" x14ac:dyDescent="0.35">
      <c r="A71" s="6" t="s">
        <v>107</v>
      </c>
      <c r="B71" s="104" t="s">
        <v>942</v>
      </c>
      <c r="C71" s="142">
        <v>20.898219919999999</v>
      </c>
      <c r="D71" s="171" t="s">
        <v>743</v>
      </c>
      <c r="E71" s="2"/>
      <c r="F71" s="118">
        <f t="shared" si="1"/>
        <v>9.4304606587654165E-4</v>
      </c>
      <c r="G71" s="118" t="str">
        <f t="shared" ref="G71:G76" si="2">IF($D$77=0,"",IF(D71="[Mark as ND1 if not relevant]","",D71/$D$77))</f>
        <v/>
      </c>
      <c r="H71" s="4"/>
      <c r="L71" s="4"/>
      <c r="M71" s="4"/>
      <c r="N71" s="34"/>
    </row>
    <row r="72" spans="1:14" x14ac:dyDescent="0.35">
      <c r="A72" s="6" t="s">
        <v>108</v>
      </c>
      <c r="B72" s="103" t="s">
        <v>943</v>
      </c>
      <c r="C72" s="142">
        <v>39.977037199999998</v>
      </c>
      <c r="D72" s="171" t="s">
        <v>743</v>
      </c>
      <c r="E72" s="2"/>
      <c r="F72" s="118">
        <f t="shared" si="1"/>
        <v>1.8039903781843327E-3</v>
      </c>
      <c r="G72" s="118" t="str">
        <f t="shared" si="2"/>
        <v/>
      </c>
      <c r="H72" s="4"/>
      <c r="L72" s="4"/>
      <c r="M72" s="4"/>
      <c r="N72" s="34"/>
    </row>
    <row r="73" spans="1:14" x14ac:dyDescent="0.35">
      <c r="A73" s="6" t="s">
        <v>109</v>
      </c>
      <c r="B73" s="103" t="s">
        <v>944</v>
      </c>
      <c r="C73" s="142">
        <v>66.427320989999998</v>
      </c>
      <c r="D73" s="171" t="s">
        <v>743</v>
      </c>
      <c r="E73" s="2"/>
      <c r="F73" s="118">
        <f t="shared" si="1"/>
        <v>2.9975770169011467E-3</v>
      </c>
      <c r="G73" s="118" t="str">
        <f t="shared" si="2"/>
        <v/>
      </c>
      <c r="H73" s="4"/>
      <c r="L73" s="4"/>
      <c r="M73" s="4"/>
      <c r="N73" s="34"/>
    </row>
    <row r="74" spans="1:14" x14ac:dyDescent="0.35">
      <c r="A74" s="6" t="s">
        <v>110</v>
      </c>
      <c r="B74" s="103" t="s">
        <v>945</v>
      </c>
      <c r="C74" s="142">
        <f>107.95048597+130</f>
        <v>237.95048596999999</v>
      </c>
      <c r="D74" s="171" t="s">
        <v>743</v>
      </c>
      <c r="E74" s="2"/>
      <c r="F74" s="118">
        <f t="shared" si="1"/>
        <v>1.0737673855784542E-2</v>
      </c>
      <c r="G74" s="118" t="str">
        <f t="shared" si="2"/>
        <v/>
      </c>
      <c r="H74" s="4"/>
      <c r="L74" s="4"/>
      <c r="M74" s="4"/>
      <c r="N74" s="34"/>
    </row>
    <row r="75" spans="1:14" x14ac:dyDescent="0.35">
      <c r="A75" s="6" t="s">
        <v>111</v>
      </c>
      <c r="B75" s="103" t="s">
        <v>946</v>
      </c>
      <c r="C75" s="142">
        <v>1209.5946346000001</v>
      </c>
      <c r="D75" s="171" t="s">
        <v>743</v>
      </c>
      <c r="E75" s="2"/>
      <c r="F75" s="118">
        <f t="shared" si="1"/>
        <v>5.4583761958272234E-2</v>
      </c>
      <c r="G75" s="118" t="str">
        <f t="shared" si="2"/>
        <v/>
      </c>
      <c r="H75" s="4"/>
      <c r="L75" s="4"/>
      <c r="M75" s="4"/>
      <c r="N75" s="34"/>
    </row>
    <row r="76" spans="1:14" x14ac:dyDescent="0.35">
      <c r="A76" s="6" t="s">
        <v>112</v>
      </c>
      <c r="B76" s="103" t="s">
        <v>947</v>
      </c>
      <c r="C76" s="142">
        <v>20580.794252959899</v>
      </c>
      <c r="D76" s="171" t="s">
        <v>743</v>
      </c>
      <c r="E76" s="2"/>
      <c r="F76" s="118">
        <f t="shared" si="1"/>
        <v>0.92872202164424211</v>
      </c>
      <c r="G76" s="118" t="str">
        <f t="shared" si="2"/>
        <v/>
      </c>
      <c r="H76" s="4"/>
      <c r="L76" s="4"/>
      <c r="M76" s="4"/>
      <c r="N76" s="34"/>
    </row>
    <row r="77" spans="1:14" x14ac:dyDescent="0.35">
      <c r="A77" s="6" t="s">
        <v>113</v>
      </c>
      <c r="B77" s="38" t="s">
        <v>92</v>
      </c>
      <c r="C77" s="112">
        <f>SUM(C70:C76)</f>
        <v>22160.338371779897</v>
      </c>
      <c r="D77" s="112">
        <f>SUM(D70:D76)</f>
        <v>0</v>
      </c>
      <c r="E77" s="22"/>
      <c r="F77" s="119">
        <f>SUM(F70:F76)</f>
        <v>1</v>
      </c>
      <c r="G77" s="119">
        <f>SUM(G70:G76)</f>
        <v>0</v>
      </c>
      <c r="H77" s="4"/>
      <c r="L77" s="4"/>
      <c r="M77" s="4"/>
      <c r="N77" s="34"/>
    </row>
    <row r="78" spans="1:14" outlineLevel="1" x14ac:dyDescent="0.35">
      <c r="A78" s="6" t="s">
        <v>114</v>
      </c>
      <c r="B78" s="39" t="s">
        <v>115</v>
      </c>
      <c r="C78" s="142">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0.83985533000000001</v>
      </c>
      <c r="D79" s="112"/>
      <c r="E79" s="22"/>
      <c r="F79" s="118">
        <f t="shared" ref="F79:F82" si="4">IF($C$77=0,"",IF(C79="[for completion]","",C79/$C$77))</f>
        <v>3.7899030055854856E-5</v>
      </c>
      <c r="G79" s="118" t="str">
        <f t="shared" si="3"/>
        <v/>
      </c>
      <c r="H79" s="4"/>
      <c r="L79" s="4"/>
      <c r="M79" s="4"/>
      <c r="N79" s="34"/>
    </row>
    <row r="80" spans="1:14" outlineLevel="1" x14ac:dyDescent="0.35">
      <c r="A80" s="6" t="s">
        <v>118</v>
      </c>
      <c r="B80" s="39" t="s">
        <v>119</v>
      </c>
      <c r="C80" s="142">
        <v>3.8565648100000001</v>
      </c>
      <c r="D80" s="112"/>
      <c r="E80" s="22"/>
      <c r="F80" s="118">
        <f t="shared" si="4"/>
        <v>1.7403005068330303E-4</v>
      </c>
      <c r="G80" s="118" t="str">
        <f t="shared" si="3"/>
        <v/>
      </c>
      <c r="H80" s="4"/>
      <c r="L80" s="4"/>
      <c r="M80" s="4"/>
      <c r="N80" s="34"/>
    </row>
    <row r="81" spans="1:14" outlineLevel="1" x14ac:dyDescent="0.35">
      <c r="A81" s="6" t="s">
        <v>120</v>
      </c>
      <c r="B81" s="39" t="s">
        <v>121</v>
      </c>
      <c r="C81" s="142">
        <v>7.59636274</v>
      </c>
      <c r="D81" s="112"/>
      <c r="E81" s="22"/>
      <c r="F81" s="118">
        <f t="shared" si="4"/>
        <v>3.4279091828641006E-4</v>
      </c>
      <c r="G81" s="118" t="str">
        <f t="shared" si="3"/>
        <v/>
      </c>
      <c r="H81" s="4"/>
      <c r="L81" s="4"/>
      <c r="M81" s="4"/>
      <c r="N81" s="34"/>
    </row>
    <row r="82" spans="1:14" outlineLevel="1" x14ac:dyDescent="0.35">
      <c r="A82" s="6" t="s">
        <v>122</v>
      </c>
      <c r="B82" s="39" t="s">
        <v>123</v>
      </c>
      <c r="C82" s="142">
        <v>13.301857180000001</v>
      </c>
      <c r="D82" s="112"/>
      <c r="E82" s="22"/>
      <c r="F82" s="118">
        <f t="shared" si="4"/>
        <v>6.0025514759013169E-4</v>
      </c>
      <c r="G82" s="118" t="str">
        <f t="shared" si="3"/>
        <v/>
      </c>
      <c r="H82" s="4"/>
      <c r="L82" s="4"/>
      <c r="M82" s="4"/>
      <c r="N82" s="34"/>
    </row>
    <row r="83" spans="1:14" outlineLevel="1" x14ac:dyDescent="0.35">
      <c r="A83" s="6" t="s">
        <v>124</v>
      </c>
      <c r="B83" s="39"/>
      <c r="C83" s="217"/>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1.7635956252093385</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3662.9436000000001</v>
      </c>
      <c r="D93" s="171" t="s">
        <v>743</v>
      </c>
      <c r="E93" s="2"/>
      <c r="F93" s="118">
        <f>IF($C$100=0,"",IF(C93="[for completion]","",IF(C93="","",C93/$C$100)))</f>
        <v>0.27551020454213582</v>
      </c>
      <c r="G93" s="118" t="str">
        <f>IF($D$100=0,"",IF(D93="[Mark as ND1 if not relevant]","",IF(D93="","",D93/$D$100)))</f>
        <v/>
      </c>
      <c r="H93" s="4"/>
      <c r="L93" s="4"/>
      <c r="M93" s="4"/>
      <c r="N93" s="34"/>
    </row>
    <row r="94" spans="1:14" x14ac:dyDescent="0.35">
      <c r="A94" s="6" t="s">
        <v>135</v>
      </c>
      <c r="B94" s="104" t="s">
        <v>942</v>
      </c>
      <c r="C94" s="142">
        <v>2841.7</v>
      </c>
      <c r="D94" s="171" t="s">
        <v>743</v>
      </c>
      <c r="E94" s="2"/>
      <c r="F94" s="118">
        <f t="shared" ref="F94:F99" si="5">IF($C$100=0,"",IF(C94="[for completion]","",IF(C94="","",C94/$C$100)))</f>
        <v>0.21373994080809416</v>
      </c>
      <c r="G94" s="118" t="str">
        <f t="shared" ref="G94:G99" si="6">IF($D$100=0,"",IF(D94="[Mark as ND1 if not relevant]","",IF(D94="","",D94/$D$100)))</f>
        <v/>
      </c>
      <c r="H94" s="4"/>
      <c r="L94" s="4"/>
      <c r="M94" s="4"/>
      <c r="N94" s="34"/>
    </row>
    <row r="95" spans="1:14" x14ac:dyDescent="0.35">
      <c r="A95" s="6" t="s">
        <v>136</v>
      </c>
      <c r="B95" s="104" t="s">
        <v>943</v>
      </c>
      <c r="C95" s="142">
        <v>5750.4849999999997</v>
      </c>
      <c r="D95" s="171" t="s">
        <v>743</v>
      </c>
      <c r="E95" s="2"/>
      <c r="F95" s="118">
        <f t="shared" si="5"/>
        <v>0.43252571471929951</v>
      </c>
      <c r="G95" s="118" t="str">
        <f t="shared" si="6"/>
        <v/>
      </c>
      <c r="H95" s="4"/>
      <c r="L95" s="4"/>
      <c r="M95" s="4"/>
      <c r="N95" s="34"/>
    </row>
    <row r="96" spans="1:14" x14ac:dyDescent="0.35">
      <c r="A96" s="6" t="s">
        <v>137</v>
      </c>
      <c r="B96" s="104" t="s">
        <v>944</v>
      </c>
      <c r="C96" s="142">
        <v>980</v>
      </c>
      <c r="D96" s="171" t="s">
        <v>743</v>
      </c>
      <c r="E96" s="2"/>
      <c r="F96" s="118">
        <f t="shared" si="5"/>
        <v>7.371120878063564E-2</v>
      </c>
      <c r="G96" s="118" t="str">
        <f t="shared" si="6"/>
        <v/>
      </c>
      <c r="H96" s="4"/>
      <c r="L96" s="4"/>
      <c r="M96" s="4"/>
      <c r="N96" s="34"/>
    </row>
    <row r="97" spans="1:14" x14ac:dyDescent="0.35">
      <c r="A97" s="6" t="s">
        <v>138</v>
      </c>
      <c r="B97" s="104" t="s">
        <v>945</v>
      </c>
      <c r="C97" s="142">
        <v>0</v>
      </c>
      <c r="D97" s="171" t="s">
        <v>743</v>
      </c>
      <c r="E97" s="2"/>
      <c r="F97" s="118">
        <f t="shared" si="5"/>
        <v>0</v>
      </c>
      <c r="G97" s="118" t="str">
        <f t="shared" si="6"/>
        <v/>
      </c>
      <c r="H97" s="4"/>
      <c r="L97" s="4"/>
      <c r="M97" s="4"/>
    </row>
    <row r="98" spans="1:14" x14ac:dyDescent="0.35">
      <c r="A98" s="6" t="s">
        <v>139</v>
      </c>
      <c r="B98" s="104" t="s">
        <v>946</v>
      </c>
      <c r="C98" s="142">
        <v>60</v>
      </c>
      <c r="D98" s="171" t="s">
        <v>743</v>
      </c>
      <c r="E98" s="2"/>
      <c r="F98" s="118">
        <f t="shared" si="5"/>
        <v>4.5129311498348351E-3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13295.1286</v>
      </c>
      <c r="D100" s="112">
        <f>SUM(D93:D99)</f>
        <v>0</v>
      </c>
      <c r="E100" s="22"/>
      <c r="F100" s="119">
        <f>SUM(F93:F99)</f>
        <v>1</v>
      </c>
      <c r="G100" s="119">
        <f>SUM(G93:G99)</f>
        <v>0</v>
      </c>
      <c r="H100" s="4"/>
      <c r="L100" s="4"/>
      <c r="M100" s="4"/>
    </row>
    <row r="101" spans="1:14" outlineLevel="1" x14ac:dyDescent="0.35">
      <c r="A101" s="6" t="s">
        <v>142</v>
      </c>
      <c r="B101" s="39" t="s">
        <v>115</v>
      </c>
      <c r="C101" s="217">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600</v>
      </c>
      <c r="D102" s="112"/>
      <c r="E102" s="22"/>
      <c r="F102" s="118">
        <f t="shared" si="7"/>
        <v>4.5129311498348347E-2</v>
      </c>
      <c r="G102" s="118" t="str">
        <f t="shared" si="8"/>
        <v/>
      </c>
      <c r="H102" s="4"/>
      <c r="L102" s="4"/>
      <c r="M102" s="4"/>
    </row>
    <row r="103" spans="1:14" outlineLevel="1" x14ac:dyDescent="0.35">
      <c r="A103" s="6" t="s">
        <v>144</v>
      </c>
      <c r="B103" s="39" t="s">
        <v>119</v>
      </c>
      <c r="C103" s="142">
        <v>3062.9436000000001</v>
      </c>
      <c r="D103" s="112"/>
      <c r="E103" s="22"/>
      <c r="F103" s="118">
        <f t="shared" si="7"/>
        <v>0.23038089304378748</v>
      </c>
      <c r="G103" s="118" t="str">
        <f t="shared" si="8"/>
        <v/>
      </c>
      <c r="H103" s="4"/>
      <c r="L103" s="4"/>
      <c r="M103" s="4"/>
    </row>
    <row r="104" spans="1:14" outlineLevel="1" x14ac:dyDescent="0.35">
      <c r="A104" s="6" t="s">
        <v>145</v>
      </c>
      <c r="B104" s="39" t="s">
        <v>121</v>
      </c>
      <c r="C104" s="142">
        <v>2341.6999999999998</v>
      </c>
      <c r="D104" s="112"/>
      <c r="E104" s="22"/>
      <c r="F104" s="118">
        <f t="shared" si="7"/>
        <v>0.17613218122613719</v>
      </c>
      <c r="G104" s="118" t="str">
        <f t="shared" si="8"/>
        <v/>
      </c>
      <c r="H104" s="4"/>
      <c r="L104" s="4"/>
      <c r="M104" s="4"/>
    </row>
    <row r="105" spans="1:14" outlineLevel="1" x14ac:dyDescent="0.35">
      <c r="A105" s="6" t="s">
        <v>146</v>
      </c>
      <c r="B105" s="39" t="s">
        <v>123</v>
      </c>
      <c r="C105" s="142">
        <v>500</v>
      </c>
      <c r="D105" s="112"/>
      <c r="E105" s="22"/>
      <c r="F105" s="118">
        <f t="shared" si="7"/>
        <v>3.7607759581956959E-2</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1">
        <v>22160.338371779701</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22160.338371779701</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10205.1286</v>
      </c>
      <c r="D138" s="141">
        <v>2.9120482455536201</v>
      </c>
      <c r="E138" s="30"/>
      <c r="F138" s="118">
        <f>IF($C$155=0,"",IF(C138="[for completion]","",IF(C138="","",C138/$C$155)))</f>
        <v>0.76758404578350603</v>
      </c>
      <c r="G138" s="118">
        <f>IF($D$155=0,"",IF(D138="[for completion]","",IF(D138="","",D138/$D$155)))</f>
        <v>2.1903122061968098E-4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3090</v>
      </c>
      <c r="D150" s="141">
        <v>13292.2165517544</v>
      </c>
      <c r="E150" s="22"/>
      <c r="F150" s="118">
        <f t="shared" si="20"/>
        <v>0.232415954216494</v>
      </c>
      <c r="G150" s="118">
        <f t="shared" si="21"/>
        <v>0.99978096877938039</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13295.1286</v>
      </c>
      <c r="D155" s="111">
        <f>SUM(D138:D154)</f>
        <v>13295.128599999953</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10265.1286</v>
      </c>
      <c r="D164" s="216">
        <v>14.7573933999996</v>
      </c>
      <c r="E164" s="42"/>
      <c r="F164" s="118">
        <f>IF($C$167=0,"",IF(C164="[for completion]","",IF(C164="","",C164/$C$167)))</f>
        <v>0.77209697693334078</v>
      </c>
      <c r="G164" s="118">
        <f>IF($D$167=0,"",IF(D164="[for completion]","",IF(D164="","",D164/$D$167)))</f>
        <v>1.1099850060870867E-3</v>
      </c>
      <c r="H164" s="4"/>
      <c r="L164" s="4"/>
      <c r="M164" s="4"/>
      <c r="N164" s="34"/>
    </row>
    <row r="165" spans="1:14" x14ac:dyDescent="0.35">
      <c r="A165" s="6" t="s">
        <v>216</v>
      </c>
      <c r="B165" s="4" t="s">
        <v>217</v>
      </c>
      <c r="C165" s="216">
        <v>3030</v>
      </c>
      <c r="D165" s="216">
        <v>13280.371206600001</v>
      </c>
      <c r="E165" s="42"/>
      <c r="F165" s="118">
        <f t="shared" ref="F165:F166" si="24">IF($C$167=0,"",IF(C165="[for completion]","",IF(C165="","",C165/$C$167)))</f>
        <v>0.22790302306665916</v>
      </c>
      <c r="G165" s="118">
        <f t="shared" ref="G165:G166" si="25">IF($D$167=0,"",IF(D165="[for completion]","",IF(D165="","",D165/$D$167)))</f>
        <v>0.99889001499391294</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13295.1286</v>
      </c>
      <c r="D167" s="121">
        <f>SUM(D164:D166)</f>
        <v>13295.1286</v>
      </c>
      <c r="E167" s="42"/>
      <c r="F167" s="120">
        <f>SUM(F164:F166)</f>
        <v>1</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42">
        <v>0</v>
      </c>
      <c r="D174" s="19"/>
      <c r="E174" s="11"/>
      <c r="F174" s="118">
        <f>IF($C$179=0,"",IF(C174="[for completion]","",C174/$C$179))</f>
        <v>0</v>
      </c>
      <c r="G174" s="30"/>
      <c r="H174" s="4"/>
      <c r="L174" s="4"/>
      <c r="M174" s="4"/>
      <c r="N174" s="34"/>
    </row>
    <row r="175" spans="1:14" ht="30.75" customHeight="1" x14ac:dyDescent="0.35">
      <c r="A175" s="6" t="s">
        <v>9</v>
      </c>
      <c r="B175" s="22" t="s">
        <v>907</v>
      </c>
      <c r="C175" s="142">
        <v>130</v>
      </c>
      <c r="E175" s="32"/>
      <c r="F175" s="118">
        <f>IF($C$179=0,"",IF(C175="[for completion]","",C175/$C$179))</f>
        <v>1</v>
      </c>
      <c r="G175" s="30"/>
      <c r="H175" s="4"/>
      <c r="L175" s="4"/>
      <c r="M175" s="4"/>
      <c r="N175" s="34"/>
    </row>
    <row r="176" spans="1:14" x14ac:dyDescent="0.35">
      <c r="A176" s="6" t="s">
        <v>229</v>
      </c>
      <c r="B176" s="22" t="s">
        <v>230</v>
      </c>
      <c r="C176" s="142">
        <v>0</v>
      </c>
      <c r="E176" s="32"/>
      <c r="F176" s="118"/>
      <c r="G176" s="30"/>
      <c r="H176" s="4"/>
      <c r="L176" s="4"/>
      <c r="M176" s="4"/>
      <c r="N176" s="34"/>
    </row>
    <row r="177" spans="1:14" x14ac:dyDescent="0.35">
      <c r="A177" s="6" t="s">
        <v>231</v>
      </c>
      <c r="B177" s="22" t="s">
        <v>232</v>
      </c>
      <c r="C177" s="142">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130</v>
      </c>
      <c r="E179" s="32"/>
      <c r="F179" s="119">
        <f>SUM(F174:F178)</f>
        <v>1</v>
      </c>
      <c r="G179" s="30"/>
      <c r="H179" s="4"/>
      <c r="L179" s="4"/>
      <c r="M179" s="4"/>
      <c r="N179" s="34"/>
    </row>
    <row r="180" spans="1:14" outlineLevel="1" x14ac:dyDescent="0.35">
      <c r="A180" s="6" t="s">
        <v>234</v>
      </c>
      <c r="B180" s="172" t="s">
        <v>235</v>
      </c>
      <c r="C180" s="142">
        <v>130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42">
        <v>130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130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218">
        <f>C221+C222</f>
        <v>223.47172</v>
      </c>
      <c r="E218" s="42"/>
      <c r="F218" s="118">
        <f t="shared" ref="F218:F219" si="28">IF($C$38=0,"",IF(C218="[for completion]","",IF(C218="","",C218/$C$38)))</f>
        <v>1.0084309916701555E-2</v>
      </c>
      <c r="G218" s="118">
        <f t="shared" ref="G218:G219" si="29">IF($C$39=0,"",IF(C218="[for completion]","",IF(C218="","",C218/$C$39)))</f>
        <v>1.6808541438252805E-2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223.47172</v>
      </c>
      <c r="E220" s="42"/>
      <c r="F220" s="108">
        <f>SUM(F217:F219)</f>
        <v>1.0084309916701555E-2</v>
      </c>
      <c r="G220" s="108">
        <f>SUM(G217:G219)</f>
        <v>1.6808541438252805E-2</v>
      </c>
      <c r="H220" s="4"/>
      <c r="L220" s="4"/>
      <c r="M220" s="4"/>
      <c r="N220" s="34"/>
    </row>
    <row r="221" spans="1:14" outlineLevel="1" x14ac:dyDescent="0.35">
      <c r="A221" s="6" t="s">
        <v>291</v>
      </c>
      <c r="B221" s="137" t="s">
        <v>1349</v>
      </c>
      <c r="C221" s="142">
        <v>130</v>
      </c>
      <c r="E221" s="42"/>
      <c r="F221" s="118">
        <f t="shared" ref="F221:F227" si="30">IF($C$38=0,"",IF(C221="[for completion]","",IF(C221="","",C221/$C$38)))</f>
        <v>5.8663364168459525E-3</v>
      </c>
      <c r="G221" s="118">
        <f t="shared" ref="G221:G227" si="31">IF($C$39=0,"",IF(C221="[for completion]","",IF(C221="","",C221/$C$39)))</f>
        <v>9.7780174913088096E-3</v>
      </c>
      <c r="H221" s="4"/>
      <c r="L221" s="4"/>
      <c r="M221" s="4"/>
      <c r="N221" s="34"/>
    </row>
    <row r="222" spans="1:14" outlineLevel="1" x14ac:dyDescent="0.35">
      <c r="A222" s="6" t="s">
        <v>292</v>
      </c>
      <c r="B222" s="137" t="s">
        <v>1350</v>
      </c>
      <c r="C222" s="142">
        <v>93.471720000000005</v>
      </c>
      <c r="E222" s="42"/>
      <c r="F222" s="118">
        <f t="shared" si="30"/>
        <v>4.2179734998556012E-3</v>
      </c>
      <c r="G222" s="118">
        <f t="shared" si="31"/>
        <v>7.0305239469439958E-3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1353</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10262.216551754445</v>
      </c>
      <c r="E231" s="22"/>
      <c r="H231" s="4"/>
      <c r="L231" s="4"/>
      <c r="M231" s="4"/>
    </row>
    <row r="232" spans="1:14" x14ac:dyDescent="0.35">
      <c r="A232" s="6" t="s">
        <v>302</v>
      </c>
      <c r="B232" s="45" t="s">
        <v>303</v>
      </c>
      <c r="C232" s="141" t="s">
        <v>1351</v>
      </c>
      <c r="E232" s="22"/>
      <c r="H232" s="4"/>
      <c r="L232" s="4"/>
      <c r="M232" s="4"/>
    </row>
    <row r="233" spans="1:14" x14ac:dyDescent="0.35">
      <c r="A233" s="6" t="s">
        <v>304</v>
      </c>
      <c r="B233" s="45" t="s">
        <v>305</v>
      </c>
      <c r="C233" s="141" t="s">
        <v>1351</v>
      </c>
      <c r="E233" s="22"/>
      <c r="H233" s="4"/>
      <c r="L233" s="4"/>
      <c r="M233" s="4"/>
    </row>
    <row r="234" spans="1:14" outlineLevel="1" x14ac:dyDescent="0.35">
      <c r="A234" s="6" t="s">
        <v>306</v>
      </c>
      <c r="B234" s="20" t="s">
        <v>307</v>
      </c>
      <c r="C234" s="142">
        <f>C43</f>
        <v>904.23272097444601</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C242" sqref="C242"/>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22030.338371779701</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22030.338371779701</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121120</v>
      </c>
      <c r="D28" s="72">
        <v>0</v>
      </c>
      <c r="F28" s="131">
        <f>IF(AND(C28="[For completion]",D28="[For completion]"),"[For completion]",SUM(C28:D28))</f>
        <v>121120</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f>10.94492831/C12</f>
        <v>4.9681162973057975E-4</v>
      </c>
      <c r="D36" s="106">
        <v>0</v>
      </c>
      <c r="E36" s="129"/>
      <c r="F36" s="106">
        <f>C36</f>
        <v>4.9681162973057975E-4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1355</v>
      </c>
      <c r="C99" s="154">
        <v>0.10904212696692733</v>
      </c>
      <c r="D99" s="106">
        <v>0</v>
      </c>
      <c r="E99" s="106"/>
      <c r="F99" s="106">
        <f>C99</f>
        <v>0.10904212696692733</v>
      </c>
      <c r="G99" s="72"/>
    </row>
    <row r="100" spans="1:7" x14ac:dyDescent="0.35">
      <c r="A100" s="72" t="s">
        <v>540</v>
      </c>
      <c r="B100" s="93" t="s">
        <v>1356</v>
      </c>
      <c r="C100" s="154">
        <v>4.8386254763361274E-2</v>
      </c>
      <c r="D100" s="106">
        <v>0</v>
      </c>
      <c r="E100" s="106"/>
      <c r="F100" s="154">
        <f t="shared" ref="F100:F114" si="3">C100</f>
        <v>4.8386254763361274E-2</v>
      </c>
      <c r="G100" s="72"/>
    </row>
    <row r="101" spans="1:7" x14ac:dyDescent="0.35">
      <c r="A101" s="72" t="s">
        <v>541</v>
      </c>
      <c r="B101" s="93" t="s">
        <v>1357</v>
      </c>
      <c r="C101" s="154">
        <v>3.6593575649417606E-2</v>
      </c>
      <c r="D101" s="106">
        <v>0</v>
      </c>
      <c r="E101" s="106"/>
      <c r="F101" s="154">
        <f t="shared" si="3"/>
        <v>3.6593575649417606E-2</v>
      </c>
      <c r="G101" s="72"/>
    </row>
    <row r="102" spans="1:7" x14ac:dyDescent="0.35">
      <c r="A102" s="72" t="s">
        <v>542</v>
      </c>
      <c r="B102" s="93" t="s">
        <v>1358</v>
      </c>
      <c r="C102" s="154">
        <v>2.4052059596994219E-2</v>
      </c>
      <c r="D102" s="106">
        <v>0</v>
      </c>
      <c r="E102" s="106"/>
      <c r="F102" s="154">
        <f t="shared" si="3"/>
        <v>2.4052059596994219E-2</v>
      </c>
      <c r="G102" s="72"/>
    </row>
    <row r="103" spans="1:7" x14ac:dyDescent="0.35">
      <c r="A103" s="72" t="s">
        <v>543</v>
      </c>
      <c r="B103" s="93" t="s">
        <v>1359</v>
      </c>
      <c r="C103" s="154">
        <v>5.0262733125716004E-2</v>
      </c>
      <c r="D103" s="106">
        <v>0</v>
      </c>
      <c r="E103" s="106"/>
      <c r="F103" s="154">
        <f t="shared" si="3"/>
        <v>5.0262733125716004E-2</v>
      </c>
      <c r="G103" s="72"/>
    </row>
    <row r="104" spans="1:7" x14ac:dyDescent="0.35">
      <c r="A104" s="72" t="s">
        <v>544</v>
      </c>
      <c r="B104" s="93" t="s">
        <v>1360</v>
      </c>
      <c r="C104" s="154">
        <v>7.2206224362747873E-2</v>
      </c>
      <c r="D104" s="106">
        <v>0</v>
      </c>
      <c r="E104" s="106"/>
      <c r="F104" s="154">
        <f t="shared" si="3"/>
        <v>7.2206224362747873E-2</v>
      </c>
      <c r="G104" s="72"/>
    </row>
    <row r="105" spans="1:7" x14ac:dyDescent="0.35">
      <c r="A105" s="72" t="s">
        <v>545</v>
      </c>
      <c r="B105" s="93" t="s">
        <v>1361</v>
      </c>
      <c r="C105" s="154">
        <v>0.22816862545374805</v>
      </c>
      <c r="D105" s="106">
        <v>0</v>
      </c>
      <c r="E105" s="106"/>
      <c r="F105" s="154">
        <f t="shared" si="3"/>
        <v>0.22816862545374805</v>
      </c>
      <c r="G105" s="72"/>
    </row>
    <row r="106" spans="1:7" x14ac:dyDescent="0.35">
      <c r="A106" s="72" t="s">
        <v>546</v>
      </c>
      <c r="B106" s="93" t="s">
        <v>1362</v>
      </c>
      <c r="C106" s="154">
        <v>1.6499596305593663E-2</v>
      </c>
      <c r="D106" s="106">
        <v>0</v>
      </c>
      <c r="E106" s="106"/>
      <c r="F106" s="154">
        <f t="shared" si="3"/>
        <v>1.6499596305593663E-2</v>
      </c>
      <c r="G106" s="72"/>
    </row>
    <row r="107" spans="1:7" x14ac:dyDescent="0.35">
      <c r="A107" s="72" t="s">
        <v>547</v>
      </c>
      <c r="B107" s="93" t="s">
        <v>1363</v>
      </c>
      <c r="C107" s="154">
        <v>2.772106045961998E-2</v>
      </c>
      <c r="D107" s="106">
        <v>0</v>
      </c>
      <c r="E107" s="106"/>
      <c r="F107" s="154">
        <f t="shared" si="3"/>
        <v>2.772106045961998E-2</v>
      </c>
      <c r="G107" s="72"/>
    </row>
    <row r="108" spans="1:7" x14ac:dyDescent="0.35">
      <c r="A108" s="72" t="s">
        <v>548</v>
      </c>
      <c r="B108" s="93" t="s">
        <v>1364</v>
      </c>
      <c r="C108" s="154">
        <v>2.4809391162603341E-2</v>
      </c>
      <c r="D108" s="106">
        <v>0</v>
      </c>
      <c r="E108" s="106"/>
      <c r="F108" s="154">
        <f t="shared" si="3"/>
        <v>2.4809391162603341E-2</v>
      </c>
      <c r="G108" s="72"/>
    </row>
    <row r="109" spans="1:7" x14ac:dyDescent="0.35">
      <c r="A109" s="72" t="s">
        <v>549</v>
      </c>
      <c r="B109" s="93" t="s">
        <v>1365</v>
      </c>
      <c r="C109" s="154">
        <v>8.22276980734198E-2</v>
      </c>
      <c r="D109" s="106">
        <v>0</v>
      </c>
      <c r="E109" s="106"/>
      <c r="F109" s="154">
        <f t="shared" si="3"/>
        <v>8.22276980734198E-2</v>
      </c>
      <c r="G109" s="72"/>
    </row>
    <row r="110" spans="1:7" x14ac:dyDescent="0.35">
      <c r="A110" s="72" t="s">
        <v>550</v>
      </c>
      <c r="B110" s="93" t="s">
        <v>1366</v>
      </c>
      <c r="C110" s="154">
        <v>0.1035087554901571</v>
      </c>
      <c r="D110" s="106">
        <v>0</v>
      </c>
      <c r="E110" s="106"/>
      <c r="F110" s="154">
        <f t="shared" si="3"/>
        <v>0.1035087554901571</v>
      </c>
      <c r="G110" s="72"/>
    </row>
    <row r="111" spans="1:7" x14ac:dyDescent="0.35">
      <c r="A111" s="72" t="s">
        <v>551</v>
      </c>
      <c r="B111" s="93" t="s">
        <v>1367</v>
      </c>
      <c r="C111" s="154">
        <v>9.8198605763185464E-3</v>
      </c>
      <c r="D111" s="106">
        <v>0</v>
      </c>
      <c r="E111" s="106"/>
      <c r="F111" s="154">
        <f t="shared" si="3"/>
        <v>9.8198605763185464E-3</v>
      </c>
      <c r="G111" s="72"/>
    </row>
    <row r="112" spans="1:7" x14ac:dyDescent="0.35">
      <c r="A112" s="72" t="s">
        <v>552</v>
      </c>
      <c r="B112" s="93" t="s">
        <v>1368</v>
      </c>
      <c r="C112" s="154">
        <v>3.3840053298725789E-2</v>
      </c>
      <c r="D112" s="106">
        <v>0</v>
      </c>
      <c r="E112" s="106"/>
      <c r="F112" s="154">
        <f t="shared" si="3"/>
        <v>3.3840053298725789E-2</v>
      </c>
      <c r="G112" s="72"/>
    </row>
    <row r="113" spans="1:7" x14ac:dyDescent="0.35">
      <c r="A113" s="72" t="s">
        <v>553</v>
      </c>
      <c r="B113" s="93" t="s">
        <v>1369</v>
      </c>
      <c r="C113" s="154">
        <v>9.3078655876964483E-2</v>
      </c>
      <c r="D113" s="106">
        <v>0</v>
      </c>
      <c r="E113" s="106"/>
      <c r="F113" s="154">
        <f t="shared" si="3"/>
        <v>9.3078655876964483E-2</v>
      </c>
      <c r="G113" s="72"/>
    </row>
    <row r="114" spans="1:7" x14ac:dyDescent="0.35">
      <c r="A114" s="72" t="s">
        <v>554</v>
      </c>
      <c r="B114" s="93" t="s">
        <v>1370</v>
      </c>
      <c r="C114" s="154">
        <v>3.9783328837685136E-2</v>
      </c>
      <c r="D114" s="106">
        <v>0</v>
      </c>
      <c r="E114" s="106"/>
      <c r="F114" s="154">
        <f t="shared" si="3"/>
        <v>3.9783328837685136E-2</v>
      </c>
      <c r="G114" s="72"/>
    </row>
    <row r="115" spans="1:7" x14ac:dyDescent="0.35">
      <c r="A115" s="72" t="s">
        <v>555</v>
      </c>
      <c r="B115" s="93"/>
      <c r="C115" s="154"/>
      <c r="D115" s="106"/>
      <c r="E115" s="106"/>
      <c r="F115" s="106"/>
      <c r="G115" s="72"/>
    </row>
    <row r="116" spans="1:7" x14ac:dyDescent="0.35">
      <c r="A116" s="72" t="s">
        <v>556</v>
      </c>
      <c r="B116" s="93"/>
      <c r="C116" s="153"/>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1.0384011917086001E-2</v>
      </c>
      <c r="D150" s="106">
        <v>0</v>
      </c>
      <c r="E150" s="107"/>
      <c r="F150" s="106">
        <f>C150</f>
        <v>1.0384011917086001E-2</v>
      </c>
    </row>
    <row r="151" spans="1:7" x14ac:dyDescent="0.35">
      <c r="A151" s="72" t="s">
        <v>573</v>
      </c>
      <c r="B151" s="72" t="s">
        <v>574</v>
      </c>
      <c r="C151" s="154">
        <v>0.98961598808291407</v>
      </c>
      <c r="D151" s="106">
        <v>0</v>
      </c>
      <c r="E151" s="107"/>
      <c r="F151" s="154">
        <f t="shared" ref="F151:F152" si="4">C151</f>
        <v>0.98961598808291407</v>
      </c>
    </row>
    <row r="152" spans="1:7" x14ac:dyDescent="0.35">
      <c r="A152" s="72" t="s">
        <v>575</v>
      </c>
      <c r="B152" s="72" t="s">
        <v>90</v>
      </c>
      <c r="C152" s="154">
        <v>0</v>
      </c>
      <c r="D152" s="106">
        <v>0</v>
      </c>
      <c r="E152" s="107"/>
      <c r="F152" s="154">
        <f t="shared" si="4"/>
        <v>0</v>
      </c>
    </row>
    <row r="153" spans="1:7" outlineLevel="1" x14ac:dyDescent="0.35">
      <c r="A153" s="72" t="s">
        <v>576</v>
      </c>
      <c r="C153" s="217"/>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4.9061132010777735E-3</v>
      </c>
      <c r="D170" s="106">
        <v>0</v>
      </c>
      <c r="E170" s="107"/>
      <c r="F170" s="106">
        <f>C170</f>
        <v>4.9061132010777735E-3</v>
      </c>
    </row>
    <row r="171" spans="1:7" x14ac:dyDescent="0.35">
      <c r="A171" s="72" t="s">
        <v>597</v>
      </c>
      <c r="B171" s="94" t="s">
        <v>598</v>
      </c>
      <c r="C171" s="154">
        <v>3.2926054243868234E-2</v>
      </c>
      <c r="D171" s="106">
        <v>0</v>
      </c>
      <c r="E171" s="107"/>
      <c r="F171" s="154">
        <f t="shared" ref="F171:F174" si="6">C171</f>
        <v>3.2926054243868234E-2</v>
      </c>
    </row>
    <row r="172" spans="1:7" x14ac:dyDescent="0.35">
      <c r="A172" s="72" t="s">
        <v>599</v>
      </c>
      <c r="B172" s="94" t="s">
        <v>600</v>
      </c>
      <c r="C172" s="154">
        <v>0.13791000510558754</v>
      </c>
      <c r="D172" s="106">
        <v>0</v>
      </c>
      <c r="E172" s="106"/>
      <c r="F172" s="154">
        <f t="shared" si="6"/>
        <v>0.13791000510558754</v>
      </c>
    </row>
    <row r="173" spans="1:7" x14ac:dyDescent="0.35">
      <c r="A173" s="72" t="s">
        <v>601</v>
      </c>
      <c r="B173" s="94" t="s">
        <v>602</v>
      </c>
      <c r="C173" s="154">
        <v>0.3375778849786733</v>
      </c>
      <c r="D173" s="106">
        <v>0</v>
      </c>
      <c r="E173" s="106"/>
      <c r="F173" s="154">
        <f t="shared" si="6"/>
        <v>0.3375778849786733</v>
      </c>
    </row>
    <row r="174" spans="1:7" x14ac:dyDescent="0.35">
      <c r="A174" s="72" t="s">
        <v>603</v>
      </c>
      <c r="B174" s="94" t="s">
        <v>604</v>
      </c>
      <c r="C174" s="154">
        <v>0.48667994247079316</v>
      </c>
      <c r="D174" s="106">
        <v>0</v>
      </c>
      <c r="E174" s="106"/>
      <c r="F174" s="154">
        <f t="shared" si="6"/>
        <v>0.48667994247079316</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44.70133891/C12</f>
        <v>2.0290809045067264E-3</v>
      </c>
      <c r="D180" s="106">
        <v>0</v>
      </c>
      <c r="E180" s="107"/>
      <c r="F180" s="106">
        <f>C180</f>
        <v>2.0290809045067264E-3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181.88852684758601</v>
      </c>
      <c r="D187" s="217"/>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1371</v>
      </c>
      <c r="C191" s="142">
        <v>12325.617435889901</v>
      </c>
      <c r="D191" s="131">
        <v>92788</v>
      </c>
      <c r="E191" s="99"/>
      <c r="F191" s="126">
        <f t="shared" ref="F191:F213" si="7">IF($C$214=0,"",IF(C191="[for completion]","",IF(C191="","",C191/$C$214)))</f>
        <v>0.55948380037950562</v>
      </c>
      <c r="G191" s="126">
        <f t="shared" ref="G191:G213" si="8">IF($D$214=0,"",IF(D191="[for completion]","",IF(D191="","",D191/$D$214)))</f>
        <v>0.76608322324966971</v>
      </c>
    </row>
    <row r="192" spans="1:7" x14ac:dyDescent="0.35">
      <c r="A192" s="72" t="s">
        <v>625</v>
      </c>
      <c r="B192" s="139" t="s">
        <v>1372</v>
      </c>
      <c r="C192" s="142">
        <v>8352.34843826006</v>
      </c>
      <c r="D192" s="131">
        <v>26120</v>
      </c>
      <c r="E192" s="99"/>
      <c r="F192" s="126">
        <f t="shared" si="7"/>
        <v>0.37912937592275509</v>
      </c>
      <c r="G192" s="126">
        <f t="shared" si="8"/>
        <v>0.21565389696169088</v>
      </c>
    </row>
    <row r="193" spans="1:7" x14ac:dyDescent="0.35">
      <c r="A193" s="72" t="s">
        <v>626</v>
      </c>
      <c r="B193" s="139" t="s">
        <v>1373</v>
      </c>
      <c r="C193" s="142">
        <v>1342.42382161</v>
      </c>
      <c r="D193" s="131">
        <v>2203</v>
      </c>
      <c r="E193" s="99"/>
      <c r="F193" s="126">
        <f t="shared" si="7"/>
        <v>6.0935233901336476E-2</v>
      </c>
      <c r="G193" s="126">
        <f t="shared" si="8"/>
        <v>1.8188573315719946E-2</v>
      </c>
    </row>
    <row r="194" spans="1:7" x14ac:dyDescent="0.35">
      <c r="A194" s="72" t="s">
        <v>627</v>
      </c>
      <c r="B194" s="139" t="s">
        <v>1374</v>
      </c>
      <c r="C194" s="142">
        <v>9.9486760200000006</v>
      </c>
      <c r="D194" s="131">
        <v>9</v>
      </c>
      <c r="E194" s="99"/>
      <c r="F194" s="126">
        <f t="shared" si="7"/>
        <v>4.5158979640294057E-4</v>
      </c>
      <c r="G194" s="126">
        <f t="shared" si="8"/>
        <v>7.4306472919418758E-5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22030.338371779959</v>
      </c>
      <c r="D214" s="131">
        <f>SUM(D190:D213)</f>
        <v>121120</v>
      </c>
      <c r="E214" s="88"/>
      <c r="F214" s="132">
        <f>SUM(F190:F213)</f>
        <v>1.0000000000000002</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40">
        <v>0.44985069922662274</v>
      </c>
      <c r="D238" s="130">
        <v>121120</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7804.1504227600199</v>
      </c>
      <c r="D241" s="130">
        <v>62361</v>
      </c>
      <c r="F241" s="126">
        <f>IF($C$249=0,"",IF(C241="[Mark as ND1 if not relevant]","",C241/$C$249))</f>
        <v>0.35424559945737483</v>
      </c>
      <c r="G241" s="126">
        <f>IF($D$249=0,"",IF(D241="[Mark as ND1 if not relevant]","",D241/$D$249))</f>
        <v>0.5148695508586526</v>
      </c>
    </row>
    <row r="242" spans="1:7" x14ac:dyDescent="0.35">
      <c r="A242" s="72" t="s">
        <v>687</v>
      </c>
      <c r="B242" s="72" t="s">
        <v>655</v>
      </c>
      <c r="C242" s="141">
        <v>5531.2555020599902</v>
      </c>
      <c r="D242" s="130">
        <v>27040</v>
      </c>
      <c r="F242" s="126">
        <f t="shared" ref="F242:F248" si="11">IF($C$249=0,"",IF(C242="[Mark as ND1 if not relevant]","",C242/$C$249))</f>
        <v>0.25107446870381739</v>
      </c>
      <c r="G242" s="126">
        <f t="shared" ref="G242:G248" si="12">IF($D$249=0,"",IF(D242="[Mark as ND1 if not relevant]","",D242/$D$249))</f>
        <v>0.22324966974900926</v>
      </c>
    </row>
    <row r="243" spans="1:7" x14ac:dyDescent="0.35">
      <c r="A243" s="72" t="s">
        <v>688</v>
      </c>
      <c r="B243" s="72" t="s">
        <v>657</v>
      </c>
      <c r="C243" s="141">
        <v>5058.41296203001</v>
      </c>
      <c r="D243" s="130">
        <v>20065</v>
      </c>
      <c r="F243" s="126">
        <f t="shared" si="11"/>
        <v>0.22961122415212806</v>
      </c>
      <c r="G243" s="126">
        <f t="shared" si="12"/>
        <v>0.16566215323645972</v>
      </c>
    </row>
    <row r="244" spans="1:7" x14ac:dyDescent="0.35">
      <c r="A244" s="72" t="s">
        <v>689</v>
      </c>
      <c r="B244" s="72" t="s">
        <v>659</v>
      </c>
      <c r="C244" s="141">
        <v>2815.3855203600001</v>
      </c>
      <c r="D244" s="130">
        <v>9192</v>
      </c>
      <c r="F244" s="126">
        <f t="shared" si="11"/>
        <v>0.12779583648912066</v>
      </c>
      <c r="G244" s="126">
        <f t="shared" si="12"/>
        <v>7.589167767503302E-2</v>
      </c>
    </row>
    <row r="245" spans="1:7" x14ac:dyDescent="0.35">
      <c r="A245" s="72" t="s">
        <v>690</v>
      </c>
      <c r="B245" s="72" t="s">
        <v>661</v>
      </c>
      <c r="C245" s="141">
        <v>813.11267899999905</v>
      </c>
      <c r="D245" s="130">
        <v>2437</v>
      </c>
      <c r="F245" s="126">
        <f t="shared" si="11"/>
        <v>3.6908769410530874E-2</v>
      </c>
      <c r="G245" s="126">
        <f t="shared" si="12"/>
        <v>2.0120541611624836E-2</v>
      </c>
    </row>
    <row r="246" spans="1:7" x14ac:dyDescent="0.35">
      <c r="A246" s="72" t="s">
        <v>691</v>
      </c>
      <c r="B246" s="72" t="s">
        <v>663</v>
      </c>
      <c r="C246" s="141">
        <v>8.0212855699999999</v>
      </c>
      <c r="D246" s="130">
        <v>25</v>
      </c>
      <c r="F246" s="126">
        <f t="shared" si="11"/>
        <v>3.6410178702815318E-4</v>
      </c>
      <c r="G246" s="126">
        <f t="shared" si="12"/>
        <v>2.0640686922060767E-4</v>
      </c>
    </row>
    <row r="247" spans="1:7" x14ac:dyDescent="0.35">
      <c r="A247" s="72" t="s">
        <v>692</v>
      </c>
      <c r="B247" s="72" t="s">
        <v>665</v>
      </c>
      <c r="C247" s="141">
        <v>0</v>
      </c>
      <c r="D247" s="130">
        <v>0</v>
      </c>
      <c r="F247" s="126">
        <f t="shared" si="11"/>
        <v>0</v>
      </c>
      <c r="G247" s="126">
        <f t="shared" si="12"/>
        <v>0</v>
      </c>
    </row>
    <row r="248" spans="1:7" x14ac:dyDescent="0.35">
      <c r="A248" s="72" t="s">
        <v>693</v>
      </c>
      <c r="B248" s="72" t="s">
        <v>667</v>
      </c>
      <c r="C248" s="141">
        <v>0</v>
      </c>
      <c r="D248" s="153">
        <v>0</v>
      </c>
      <c r="F248" s="126">
        <f t="shared" si="11"/>
        <v>0</v>
      </c>
      <c r="G248" s="126">
        <f t="shared" si="12"/>
        <v>0</v>
      </c>
    </row>
    <row r="249" spans="1:7" x14ac:dyDescent="0.35">
      <c r="A249" s="72" t="s">
        <v>694</v>
      </c>
      <c r="B249" s="102" t="s">
        <v>92</v>
      </c>
      <c r="C249" s="127">
        <f>SUM(C241:C248)</f>
        <v>22030.338371780021</v>
      </c>
      <c r="D249" s="130">
        <f>SUM(D241:D248)</f>
        <v>121120</v>
      </c>
      <c r="F249" s="106">
        <f>SUM(F241:F248)</f>
        <v>1</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C8" sqref="C8"/>
    </sheetView>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1376</v>
      </c>
      <c r="B1" s="174"/>
      <c r="C1" s="175" t="s">
        <v>1060</v>
      </c>
      <c r="D1" s="176"/>
      <c r="E1" s="176"/>
      <c r="F1" s="176"/>
      <c r="G1" s="176"/>
      <c r="H1" s="176"/>
      <c r="I1" s="176"/>
      <c r="J1" s="176"/>
      <c r="K1" s="176"/>
      <c r="L1" s="176"/>
      <c r="M1" s="176"/>
    </row>
    <row r="2" spans="1:13" x14ac:dyDescent="0.35">
      <c r="B2" s="179"/>
      <c r="C2" s="179"/>
    </row>
    <row r="3" spans="1:13" x14ac:dyDescent="0.35">
      <c r="A3" s="181" t="s">
        <v>1377</v>
      </c>
      <c r="B3" s="182"/>
      <c r="C3" s="179"/>
    </row>
    <row r="4" spans="1:13" x14ac:dyDescent="0.35">
      <c r="C4" s="179"/>
    </row>
    <row r="5" spans="1:13" ht="18.5" x14ac:dyDescent="0.35">
      <c r="A5" s="184" t="s">
        <v>28</v>
      </c>
      <c r="B5" s="184" t="s">
        <v>1378</v>
      </c>
      <c r="C5" s="185" t="s">
        <v>1379</v>
      </c>
    </row>
    <row r="6" spans="1:13" x14ac:dyDescent="0.35">
      <c r="A6" s="186" t="s">
        <v>1380</v>
      </c>
      <c r="B6" s="187" t="s">
        <v>1381</v>
      </c>
      <c r="C6" s="183" t="s">
        <v>30</v>
      </c>
    </row>
    <row r="7" spans="1:13" x14ac:dyDescent="0.35">
      <c r="A7" s="186" t="s">
        <v>1382</v>
      </c>
      <c r="B7" s="187" t="s">
        <v>1383</v>
      </c>
      <c r="C7" s="183" t="s">
        <v>30</v>
      </c>
    </row>
    <row r="8" spans="1:13" x14ac:dyDescent="0.35">
      <c r="A8" s="186" t="s">
        <v>1384</v>
      </c>
      <c r="B8" s="187" t="s">
        <v>1385</v>
      </c>
      <c r="C8" s="183" t="s">
        <v>30</v>
      </c>
    </row>
    <row r="9" spans="1:13" x14ac:dyDescent="0.35">
      <c r="A9" s="186" t="s">
        <v>1386</v>
      </c>
      <c r="B9" s="187" t="s">
        <v>1387</v>
      </c>
      <c r="C9" s="183" t="s">
        <v>30</v>
      </c>
    </row>
    <row r="10" spans="1:13" ht="44.25" customHeight="1" x14ac:dyDescent="0.35">
      <c r="A10" s="186" t="s">
        <v>1388</v>
      </c>
      <c r="B10" s="187" t="s">
        <v>1389</v>
      </c>
      <c r="C10" s="183" t="s">
        <v>30</v>
      </c>
    </row>
    <row r="11" spans="1:13" ht="54.75" customHeight="1" x14ac:dyDescent="0.35">
      <c r="A11" s="186" t="s">
        <v>1390</v>
      </c>
      <c r="B11" s="187" t="s">
        <v>1391</v>
      </c>
      <c r="C11" s="183" t="s">
        <v>30</v>
      </c>
    </row>
    <row r="12" spans="1:13" x14ac:dyDescent="0.35">
      <c r="A12" s="186" t="s">
        <v>1392</v>
      </c>
      <c r="B12" s="187" t="s">
        <v>1393</v>
      </c>
      <c r="C12" s="183" t="s">
        <v>30</v>
      </c>
    </row>
    <row r="13" spans="1:13" x14ac:dyDescent="0.35">
      <c r="A13" s="186" t="s">
        <v>1394</v>
      </c>
      <c r="B13" s="187" t="s">
        <v>1395</v>
      </c>
      <c r="C13" s="183"/>
    </row>
    <row r="14" spans="1:13" ht="29" x14ac:dyDescent="0.35">
      <c r="A14" s="186" t="s">
        <v>1396</v>
      </c>
      <c r="B14" s="187" t="s">
        <v>1397</v>
      </c>
      <c r="C14" s="183"/>
    </row>
    <row r="15" spans="1:13" x14ac:dyDescent="0.35">
      <c r="A15" s="186" t="s">
        <v>1398</v>
      </c>
      <c r="B15" s="187" t="s">
        <v>1399</v>
      </c>
      <c r="C15" s="183"/>
    </row>
    <row r="16" spans="1:13" ht="29" x14ac:dyDescent="0.35">
      <c r="A16" s="186" t="s">
        <v>1400</v>
      </c>
      <c r="B16" s="188" t="s">
        <v>1401</v>
      </c>
      <c r="C16" s="183" t="s">
        <v>30</v>
      </c>
    </row>
    <row r="17" spans="1:13" ht="30" customHeight="1" x14ac:dyDescent="0.35">
      <c r="A17" s="186" t="s">
        <v>1402</v>
      </c>
      <c r="B17" s="188" t="s">
        <v>1403</v>
      </c>
      <c r="C17" s="183" t="s">
        <v>30</v>
      </c>
    </row>
    <row r="18" spans="1:13" x14ac:dyDescent="0.35">
      <c r="A18" s="186" t="s">
        <v>1404</v>
      </c>
      <c r="B18" s="188" t="s">
        <v>1405</v>
      </c>
      <c r="C18" s="183" t="s">
        <v>30</v>
      </c>
    </row>
    <row r="19" spans="1:13" x14ac:dyDescent="0.35">
      <c r="A19" s="186" t="s">
        <v>1406</v>
      </c>
      <c r="B19" s="187" t="s">
        <v>1407</v>
      </c>
      <c r="C19" s="183" t="s">
        <v>30</v>
      </c>
      <c r="K19" s="178"/>
      <c r="L19" s="178"/>
      <c r="M19" s="178"/>
    </row>
    <row r="20" spans="1:13" x14ac:dyDescent="0.35">
      <c r="A20" s="186" t="s">
        <v>1408</v>
      </c>
      <c r="B20" s="187" t="s">
        <v>1409</v>
      </c>
      <c r="C20" s="178"/>
      <c r="K20" s="178"/>
      <c r="L20" s="178"/>
      <c r="M20" s="178"/>
    </row>
    <row r="21" spans="1:13" x14ac:dyDescent="0.35">
      <c r="A21" s="186" t="s">
        <v>1410</v>
      </c>
      <c r="B21" s="187" t="s">
        <v>1411</v>
      </c>
      <c r="C21" s="183" t="s">
        <v>30</v>
      </c>
      <c r="K21" s="178"/>
      <c r="L21" s="178"/>
      <c r="M21" s="178"/>
    </row>
    <row r="22" spans="1:13" x14ac:dyDescent="0.35">
      <c r="A22" s="186" t="s">
        <v>1412</v>
      </c>
      <c r="B22" s="180"/>
      <c r="K22" s="178"/>
      <c r="L22" s="178"/>
      <c r="M22" s="178"/>
    </row>
    <row r="23" spans="1:13" outlineLevel="1" x14ac:dyDescent="0.35">
      <c r="A23" s="186" t="s">
        <v>1413</v>
      </c>
      <c r="B23" s="189" t="s">
        <v>1414</v>
      </c>
      <c r="C23" s="183"/>
    </row>
    <row r="24" spans="1:13" outlineLevel="1" x14ac:dyDescent="0.35">
      <c r="A24" s="186" t="s">
        <v>1415</v>
      </c>
      <c r="B24" s="190"/>
      <c r="C24" s="183"/>
    </row>
    <row r="25" spans="1:13" outlineLevel="1" x14ac:dyDescent="0.35">
      <c r="A25" s="186" t="s">
        <v>1416</v>
      </c>
      <c r="B25" s="190"/>
      <c r="C25" s="183"/>
    </row>
    <row r="26" spans="1:13" outlineLevel="1" x14ac:dyDescent="0.35">
      <c r="A26" s="186" t="s">
        <v>1417</v>
      </c>
      <c r="B26" s="190"/>
      <c r="C26" s="183"/>
    </row>
    <row r="27" spans="1:13" outlineLevel="1" x14ac:dyDescent="0.35">
      <c r="A27" s="186" t="s">
        <v>1418</v>
      </c>
      <c r="B27" s="190"/>
      <c r="C27" s="183"/>
    </row>
    <row r="28" spans="1:13" ht="18.5" outlineLevel="1" x14ac:dyDescent="0.35">
      <c r="A28" s="184"/>
      <c r="B28" s="184" t="s">
        <v>1419</v>
      </c>
      <c r="C28" s="185" t="s">
        <v>1379</v>
      </c>
    </row>
    <row r="29" spans="1:13" outlineLevel="1" x14ac:dyDescent="0.35">
      <c r="A29" s="191" t="s">
        <v>1420</v>
      </c>
      <c r="B29" s="187" t="s">
        <v>1407</v>
      </c>
      <c r="C29" s="183" t="s">
        <v>30</v>
      </c>
    </row>
    <row r="30" spans="1:13" outlineLevel="1" x14ac:dyDescent="0.35">
      <c r="A30" s="191" t="s">
        <v>1421</v>
      </c>
      <c r="B30" s="187" t="s">
        <v>1409</v>
      </c>
      <c r="C30" s="183" t="s">
        <v>30</v>
      </c>
    </row>
    <row r="31" spans="1:13" outlineLevel="1" x14ac:dyDescent="0.35">
      <c r="A31" s="191" t="s">
        <v>1422</v>
      </c>
      <c r="B31" s="187" t="s">
        <v>1411</v>
      </c>
      <c r="C31" s="183" t="s">
        <v>30</v>
      </c>
    </row>
    <row r="32" spans="1:13" outlineLevel="1" x14ac:dyDescent="0.35">
      <c r="A32" s="191" t="s">
        <v>1423</v>
      </c>
      <c r="B32" s="190"/>
      <c r="C32" s="183"/>
    </row>
    <row r="33" spans="1:3" outlineLevel="1" x14ac:dyDescent="0.35">
      <c r="A33" s="191" t="s">
        <v>1424</v>
      </c>
      <c r="B33" s="190"/>
      <c r="C33" s="183"/>
    </row>
    <row r="34" spans="1:3" outlineLevel="1" x14ac:dyDescent="0.35">
      <c r="A34" s="191" t="s">
        <v>1425</v>
      </c>
      <c r="B34" s="190"/>
      <c r="C34" s="183"/>
    </row>
    <row r="35" spans="1:3" outlineLevel="1" x14ac:dyDescent="0.35">
      <c r="A35" s="191" t="s">
        <v>1426</v>
      </c>
      <c r="B35" s="190"/>
      <c r="C35" s="183"/>
    </row>
    <row r="36" spans="1:3" outlineLevel="1" x14ac:dyDescent="0.35">
      <c r="A36" s="191" t="s">
        <v>1427</v>
      </c>
      <c r="B36" s="190"/>
      <c r="C36" s="183"/>
    </row>
    <row r="37" spans="1:3" outlineLevel="1" x14ac:dyDescent="0.35">
      <c r="A37" s="191" t="s">
        <v>1428</v>
      </c>
      <c r="B37" s="190"/>
      <c r="C37" s="183"/>
    </row>
    <row r="38" spans="1:3" outlineLevel="1" x14ac:dyDescent="0.35">
      <c r="A38" s="191" t="s">
        <v>1429</v>
      </c>
      <c r="B38" s="190"/>
      <c r="C38" s="183"/>
    </row>
    <row r="39" spans="1:3" outlineLevel="1" x14ac:dyDescent="0.35">
      <c r="A39" s="191" t="s">
        <v>1430</v>
      </c>
      <c r="B39" s="190"/>
      <c r="C39" s="183"/>
    </row>
    <row r="40" spans="1:3" outlineLevel="1" x14ac:dyDescent="0.35">
      <c r="A40" s="191" t="s">
        <v>1431</v>
      </c>
      <c r="B40" s="190"/>
      <c r="C40" s="183"/>
    </row>
    <row r="41" spans="1:3" outlineLevel="1" x14ac:dyDescent="0.35">
      <c r="A41" s="191" t="s">
        <v>1432</v>
      </c>
      <c r="B41" s="190"/>
      <c r="C41" s="183"/>
    </row>
    <row r="42" spans="1:3" outlineLevel="1" x14ac:dyDescent="0.35">
      <c r="A42" s="191" t="s">
        <v>1433</v>
      </c>
      <c r="B42" s="190"/>
      <c r="C42" s="183"/>
    </row>
    <row r="43" spans="1:3" outlineLevel="1" x14ac:dyDescent="0.35">
      <c r="A43" s="191" t="s">
        <v>1434</v>
      </c>
      <c r="B43" s="190"/>
      <c r="C43" s="183"/>
    </row>
    <row r="44" spans="1:3" ht="18.5" x14ac:dyDescent="0.35">
      <c r="A44" s="184"/>
      <c r="B44" s="184" t="s">
        <v>1435</v>
      </c>
      <c r="C44" s="185" t="s">
        <v>1436</v>
      </c>
    </row>
    <row r="45" spans="1:3" x14ac:dyDescent="0.35">
      <c r="A45" s="186" t="s">
        <v>1437</v>
      </c>
      <c r="B45" s="188" t="s">
        <v>1438</v>
      </c>
      <c r="C45" s="183" t="s">
        <v>743</v>
      </c>
    </row>
    <row r="46" spans="1:3" x14ac:dyDescent="0.35">
      <c r="A46" s="186" t="s">
        <v>1439</v>
      </c>
      <c r="B46" s="188" t="s">
        <v>1440</v>
      </c>
      <c r="C46" s="183" t="s">
        <v>744</v>
      </c>
    </row>
    <row r="47" spans="1:3" x14ac:dyDescent="0.35">
      <c r="A47" s="186" t="s">
        <v>1441</v>
      </c>
      <c r="B47" s="188" t="s">
        <v>1442</v>
      </c>
      <c r="C47" s="183" t="s">
        <v>745</v>
      </c>
    </row>
    <row r="48" spans="1:3" outlineLevel="1" x14ac:dyDescent="0.35">
      <c r="A48" s="186" t="s">
        <v>1443</v>
      </c>
      <c r="B48" s="192"/>
      <c r="C48" s="183"/>
    </row>
    <row r="49" spans="1:3" outlineLevel="1" x14ac:dyDescent="0.35">
      <c r="A49" s="186" t="s">
        <v>1444</v>
      </c>
      <c r="B49" s="192"/>
      <c r="C49" s="183"/>
    </row>
    <row r="50" spans="1:3" outlineLevel="1" x14ac:dyDescent="0.35">
      <c r="A50" s="186" t="s">
        <v>1445</v>
      </c>
      <c r="B50" s="188"/>
      <c r="C50" s="183"/>
    </row>
    <row r="51" spans="1:3" ht="18.5" x14ac:dyDescent="0.35">
      <c r="A51" s="184"/>
      <c r="B51" s="184" t="s">
        <v>1446</v>
      </c>
      <c r="C51" s="185" t="s">
        <v>1379</v>
      </c>
    </row>
    <row r="52" spans="1:3" x14ac:dyDescent="0.35">
      <c r="A52" s="186" t="s">
        <v>1447</v>
      </c>
      <c r="B52" s="187" t="s">
        <v>1448</v>
      </c>
      <c r="C52" s="183" t="s">
        <v>30</v>
      </c>
    </row>
    <row r="53" spans="1:3" x14ac:dyDescent="0.35">
      <c r="A53" s="186" t="s">
        <v>1449</v>
      </c>
      <c r="B53" s="192"/>
    </row>
    <row r="54" spans="1:3" x14ac:dyDescent="0.35">
      <c r="A54" s="186" t="s">
        <v>1450</v>
      </c>
      <c r="B54" s="192"/>
    </row>
    <row r="55" spans="1:3" x14ac:dyDescent="0.35">
      <c r="A55" s="186" t="s">
        <v>1451</v>
      </c>
      <c r="B55" s="192"/>
    </row>
    <row r="56" spans="1:3" x14ac:dyDescent="0.35">
      <c r="A56" s="186" t="s">
        <v>1452</v>
      </c>
      <c r="B56" s="192"/>
    </row>
    <row r="57" spans="1:3" x14ac:dyDescent="0.35">
      <c r="A57" s="186" t="s">
        <v>1453</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2025-07-28T08:44:46Z</dcterms:modified>
</cp:coreProperties>
</file>