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HTT BRAKUJĄCE\"/>
    </mc:Choice>
  </mc:AlternateContent>
  <xr:revisionPtr revIDLastSave="0" documentId="8_{D0B1DF3C-F1D2-49A7-8B08-4B046C2FC678}" xr6:coauthVersionLast="36" xr6:coauthVersionMax="36" xr10:uidLastSave="{00000000-0000-0000-0000-000000000000}"/>
  <bookViews>
    <workbookView xWindow="0" yWindow="0" windowWidth="28800" windowHeight="1158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C291" i="8"/>
  <c r="D295" i="8"/>
  <c r="C295" i="8"/>
  <c r="D293" i="8"/>
  <c r="D307"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<sst xmlns="http://schemas.openxmlformats.org/spreadsheetml/2006/main" count="5291" uniqueCount="3036">
  <si>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</si>
  <si>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</si>
  <si>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</si>
  <si>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</si>
  <si>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</si>
  <si>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</si>
  <si>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</si>
  <si>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</si>
  <si>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</si>
  <si>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</si>
  <si>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</si>
  <si>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</si>
  <si>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</si>
  <si>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</si>
  <si>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</si>
  <si>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</si>
  <si>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</si>
  <si>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</si>
  <si>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</si>
  <si>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</si>
  <si>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</si>
  <si>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</si>
  <si>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</si>
  <si>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</si>
  <si>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</si>
  <si>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</si>
  <si>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</si>
  <si>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</si>
  <si>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</si>
  <si>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</si>
  <si>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</si>
  <si>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</si>
  <si>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</si>
  <si>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</si>
  <si>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</si>
  <si>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</si>
  <si>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</si>
  <si>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</si>
  <si>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</si>
  <si>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</si>
  <si>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</si>
  <si>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</si>
  <si>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</si>
  <si>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</si>
  <si>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</si>
  <si>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</si>
  <si>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</si>
  <si>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</si>
  <si>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</si>
  <si>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</si>
  <si>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</si>
  <si>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</si>
  <si>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</si>
  <si>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</si>
  <si>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</si>
  <si>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</si>
  <si>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</si>
  <si>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</si>
  <si>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</si>
  <si>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</si>
  <si>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</si>
  <si>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</si>
  <si>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</si>
  <si>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</si>
  <si>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</si>
  <si>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</si>
  <si>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</si>
  <si>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</si>
  <si>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</si>
  <si>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</si>
  <si>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</si>
  <si>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</si>
  <si>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</si>
  <si>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</si>
  <si>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</si>
  <si>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</si>
  <si>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</si>
  <si>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</si>
  <si>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</si>
  <si>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</si>
  <si>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</si>
  <si>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</si>
  <si>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</si>
  <si>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</si>
  <si>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</si>
  <si>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</si>
  <si>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</si>
  <si>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</si>
  <si>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</si>
  <si>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</si>
  <si>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</si>
  <si>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</si>
  <si>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</si>
  <si>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</si>
  <si>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</si>
  <si>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</si>
  <si>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</si>
  <si>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</si>
  <si>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</si>
  <si>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</si>
  <si>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</si>
  <si>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</si>
  <si>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</si>
  <si>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</si>
  <si>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</si>
  <si>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</si>
  <si>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</si>
  <si>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</si>
  <si>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</si>
  <si>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</si>
  <si>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</si>
  <si>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</si>
  <si>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</si>
  <si>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</si>
  <si>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</si>
  <si>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</si>
  <si>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</si>
  <si>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</si>
  <si>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</si>
  <si>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</si>
  <si>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</si>
  <si>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</si>
  <si>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</si>
  <si>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</si>
  <si>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</si>
  <si>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</si>
  <si>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</si>
  <si>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</si>
  <si>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</si>
  <si>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</si>
  <si>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</si>
  <si>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</si>
  <si>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</si>
  <si>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</si>
  <si>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</si>
  <si>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</si>
  <si>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</si>
  <si>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</si>
  <si>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</si>
  <si>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</si>
  <si>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</si>
  <si>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</si>
  <si>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</si>
  <si>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</si>
  <si>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</si>
  <si>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</si>
  <si>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</si>
  <si>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</si>
  <si>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</si>
  <si>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</si>
  <si>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</si>
  <si>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</si>
  <si>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</si>
  <si>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</si>
  <si>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</si>
  <si>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</si>
  <si>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</si>
  <si>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</si>
  <si>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</si>
  <si>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</si>
  <si>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</si>
  <si>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</si>
  <si>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</si>
  <si>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</si>
  <si>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</si>
  <si>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</si>
  <si>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</si>
  <si>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</si>
  <si>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</si>
  <si>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</si>
  <si>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</si>
  <si>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</si>
  <si>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</si>
  <si>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</si>
  <si>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</si>
  <si>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</si>
  <si>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</si>
  <si>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</si>
  <si>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</si>
  <si>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</si>
  <si>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</si>
  <si>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</si>
  <si>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</si>
  <si>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</si>
  <si>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</si>
  <si>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</si>
  <si>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</si>
  <si>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</si>
  <si>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</si>
  <si>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</si>
  <si>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</si>
  <si>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</si>
  <si>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</si>
  <si>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</si>
  <si>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</si>
  <si>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</si>
  <si>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</si>
  <si>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</si>
  <si>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</si>
  <si>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</si>
  <si>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</si>
  <si>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</si>
  <si>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</si>
  <si>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</si>
  <si>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</si>
  <si>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</si>
  <si>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</si>
  <si>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</si>
  <si>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</si>
  <si>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</si>
  <si>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</si>
  <si>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</si>
  <si>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</si>
  <si>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</si>
  <si>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</si>
  <si>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</si>
  <si>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</si>
  <si>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</si>
  <si>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</si>
  <si>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</si>
  <si>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</si>
  <si>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</si>
  <si>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</si>
  <si>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</si>
  <si>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</si>
  <si>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</si>
  <si>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</si>
  <si>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</si>
  <si>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</si>
  <si>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</si>
  <si>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</si>
  <si>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</si>
  <si>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</si>
  <si>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</si>
  <si>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</si>
  <si>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</si>
  <si>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</si>
  <si>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</si>
  <si>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</si>
  <si>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</si>
  <si>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</si>
  <si>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</si>
  <si>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</si>
  <si>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</si>
  <si>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</si>
  <si>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</si>
  <si>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</si>
  <si>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</si>
  <si>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</si>
  <si>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</si>
  <si>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</si>
  <si>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</si>
  <si>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</si>
  <si>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</si>
  <si>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</si>
  <si>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</si>
  <si>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</si>
  <si>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</si>
  <si>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</si>
  <si>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</si>
  <si>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</si>
  <si>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</si>
  <si>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</si>
  <si>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</si>
  <si>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</si>
  <si>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</si>
  <si>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</si>
  <si>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</si>
  <si>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</si>
  <si>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</si>
  <si>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</si>
  <si>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</si>
  <si>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</si>
  <si>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</si>
  <si>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</si>
  <si>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</si>
  <si>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</si>
  <si>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</si>
  <si>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</si>
  <si>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</si>
  <si>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</si>
  <si>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</si>
  <si>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</si>
  <si>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</si>
  <si>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</si>
  <si>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</si>
  <si>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</si>
  <si>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</si>
  <si>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</si>
  <si>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</si>
  <si>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</si>
  <si>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</si>
  <si>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</si>
  <si>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</si>
  <si>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</si>
  <si>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</si>
  <si>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</si>
  <si>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</si>
  <si>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</si>
  <si>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</si>
  <si>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</si>
  <si>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</si>
  <si>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</si>
  <si>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</si>
  <si>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</si>
  <si>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</si>
  <si>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</si>
  <si>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</si>
  <si>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</si>
  <si>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</si>
  <si>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</si>
  <si>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</si>
  <si>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</si>
  <si>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</si>
  <si>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</si>
  <si>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</si>
  <si>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</si>
  <si>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</si>
  <si>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</si>
  <si>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</si>
  <si>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</si>
  <si>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</si>
  <si>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</si>
  <si>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</si>
  <si>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</si>
  <si>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</si>
  <si>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</si>
  <si>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</si>
  <si>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</si>
  <si>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</si>
  <si>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</si>
  <si>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</si>
  <si>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</si>
  <si>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</si>
  <si>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</si>
  <si>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</si>
  <si>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</si>
  <si>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</si>
  <si>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</si>
  <si>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</si>
  <si>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</si>
  <si>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</si>
  <si>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</si>
  <si>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</si>
  <si>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</si>
  <si>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</si>
  <si>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</si>
  <si>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</si>
  <si>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</si>
  <si>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</si>
  <si>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</si>
  <si>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</si>
  <si>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</si>
  <si>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</si>
  <si>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</si>
  <si>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</si>
  <si>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</si>
  <si>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</si>
  <si>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</si>
  <si>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</si>
  <si>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</si>
  <si>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</si>
  <si>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</si>
  <si>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</si>
  <si>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</si>
  <si>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</si>
  <si>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</si>
  <si>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</si>
  <si>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</si>
  <si>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</si>
  <si>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</si>
  <si>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</si>
  <si>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</si>
  <si>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</si>
  <si>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</si>
  <si>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</si>
  <si>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</si>
  <si>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</si>
  <si>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</si>
  <si>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</si>
  <si>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</si>
  <si>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</si>
  <si>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</si>
  <si>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</si>
  <si>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</si>
  <si>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</si>
  <si>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</si>
  <si>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</si>
  <si>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</si>
  <si>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</si>
  <si>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</si>
  <si>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</si>
  <si>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</si>
  <si>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</si>
  <si>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</si>
  <si>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</si>
  <si>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</si>
  <si>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</si>
  <si>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</si>
  <si>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</si>
  <si>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</si>
  <si>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</si>
  <si>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</si>
  <si>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</si>
  <si>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</si>
  <si>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</si>
  <si>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</si>
  <si>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</si>
  <si>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</si>
  <si>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</si>
  <si>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</si>
  <si>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</si>
  <si>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</si>
  <si>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</si>
  <si>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</si>
  <si>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</si>
  <si>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</si>
  <si>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</si>
  <si>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</si>
  <si>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</si>
  <si>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</si>
  <si>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</si>
  <si>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</si>
  <si>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</si>
  <si>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</si>
  <si>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</si>
  <si>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</si>
  <si>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</si>
  <si>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</si>
  <si>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</si>
  <si>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</si>
  <si>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</si>
  <si>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</si>
  <si>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</si>
  <si>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</si>
  <si>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</si>
  <si>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</si>
  <si>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</si>
  <si>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</si>
  <si>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</si>
  <si>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</si>
  <si>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</si>
  <si>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</si>
  <si>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</si>
  <si>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</si>
  <si>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</si>
  <si>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</si>
  <si>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</si>
  <si>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</si>
  <si>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</si>
  <si>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</si>
  <si>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</si>
  <si>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</si>
  <si>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</si>
  <si>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</si>
  <si>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</si>
  <si>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</si>
  <si>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</si>
  <si>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</si>
  <si>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</si>
  <si>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</si>
  <si>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</si>
  <si>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</si>
  <si>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</si>
  <si>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</si>
  <si>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</si>
  <si>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</si>
  <si>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</si>
  <si>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</si>
  <si>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</si>
  <si>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</si>
  <si>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</si>
  <si>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</si>
  <si>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</si>
  <si>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</si>
  <si>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</si>
  <si>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</si>
  <si>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</si>
  <si>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</si>
  <si>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</si>
  <si>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</si>
  <si>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</si>
  <si>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</si>
  <si>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</si>
  <si>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</si>
  <si>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</si>
  <si>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</si>
  <si>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</si>
  <si>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</si>
  <si>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</si>
  <si>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</si>
  <si>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</si>
  <si>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</si>
  <si>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</si>
  <si>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</si>
  <si>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</si>
  <si>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</si>
  <si>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</si>
  <si>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</si>
  <si>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</si>
  <si>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</si>
  <si>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</si>
  <si>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</si>
  <si>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</si>
  <si>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</si>
  <si>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</si>
  <si>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</si>
  <si>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</si>
  <si>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</si>
  <si>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</si>
  <si>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</si>
  <si>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</si>
  <si>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</si>
  <si>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</si>
  <si>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</si>
  <si>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</si>
  <si>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</si>
  <si>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</si>
  <si>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</si>
  <si>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</si>
  <si>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</si>
  <si>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</si>
  <si>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</si>
  <si>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</si>
  <si>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</si>
  <si>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</si>
  <si>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</si>
  <si>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</si>
  <si>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</si>
  <si>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</si>
  <si>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</si>
  <si>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</si>
  <si>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</si>
  <si>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</si>
  <si>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</si>
  <si>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</si>
  <si>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</si>
  <si>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</si>
  <si>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</si>
  <si>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</si>
  <si>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</si>
  <si>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</si>
  <si>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</si>
  <si>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</si>
  <si>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</si>
  <si>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</si>
  <si>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</si>
  <si>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</si>
  <si>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</si>
  <si>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</si>
  <si>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</si>
  <si>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</si>
  <si>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</si>
  <si>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</si>
  <si>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</si>
  <si>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</si>
  <si>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</si>
  <si>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</si>
  <si>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</si>
  <si>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</si>
  <si>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</si>
  <si>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</si>
  <si>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</si>
  <si>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</si>
  <si>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</si>
  <si>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</si>
  <si>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</si>
  <si>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</si>
  <si>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</si>
  <si>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</si>
  <si>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</si>
  <si>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</si>
  <si>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</si>
  <si>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</si>
  <si>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</si>
  <si>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</si>
  <si>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</si>
  <si>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</si>
  <si>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</si>
  <si>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</si>
  <si>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</si>
  <si>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</si>
  <si>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</si>
  <si>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</si>
  <si>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</si>
  <si>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</si>
  <si>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</si>
  <si>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</si>
  <si>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</si>
  <si>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</si>
  <si>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</si>
  <si>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</si>
  <si>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</si>
  <si>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</si>
  <si>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</si>
  <si>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</si>
  <si>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</si>
  <si>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</si>
  <si>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</si>
  <si>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</si>
  <si>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</si>
  <si>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</si>
  <si>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</si>
  <si>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</si>
  <si>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</si>
  <si>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</si>
  <si>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</si>
  <si>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</si>
  <si>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</si>
  <si>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</si>
  <si>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</si>
  <si>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</si>
  <si>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</si>
  <si>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</si>
  <si>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</si>
  <si>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</si>
  <si>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</si>
  <si>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</si>
  <si>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</si>
  <si>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</si>
  <si>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</si>
  <si>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</si>
  <si>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</si>
  <si>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</si>
  <si>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</si>
  <si>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</si>
  <si>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</si>
  <si>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</si>
  <si>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</si>
  <si>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</si>
  <si>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</si>
  <si>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</si>
  <si>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</si>
  <si>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</si>
  <si>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</si>
  <si>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</si>
  <si>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</si>
  <si>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</si>
  <si>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</si>
  <si>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</si>
  <si>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</si>
  <si>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</si>
  <si>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</si>
  <si>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</si>
  <si>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</si>
  <si>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</si>
  <si>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</si>
  <si>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</si>
  <si>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</si>
  <si>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</si>
  <si>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</si>
  <si>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</si>
  <si>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</si>
  <si>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</si>
  <si>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</si>
  <si>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</si>
  <si>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</si>
  <si>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</si>
  <si>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</si>
  <si>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</si>
  <si>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</si>
  <si>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</si>
  <si>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</si>
  <si>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</si>
  <si>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</si>
  <si>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</si>
  <si>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</si>
  <si>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</si>
  <si>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</si>
  <si>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</si>
  <si>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</si>
  <si>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</si>
  <si>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</si>
  <si>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</si>
  <si>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</si>
  <si>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</si>
  <si>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</si>
  <si>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</si>
  <si>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</si>
  <si>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</si>
  <si>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</si>
  <si>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</si>
  <si>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</si>
  <si>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</si>
  <si>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</si>
  <si>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</si>
  <si>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</si>
  <si>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</si>
  <si>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</si>
  <si>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</si>
  <si>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</si>
  <si>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</si>
  <si>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</si>
  <si>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</si>
  <si>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</si>
  <si>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</si>
  <si>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</si>
  <si>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</si>
  <si>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</si>
  <si>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</si>
  <si>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</si>
  <si>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</si>
  <si>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</si>
  <si>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</si>
  <si>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</si>
  <si>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</si>
  <si>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</si>
  <si>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</si>
  <si>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</si>
  <si>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</si>
  <si>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</si>
  <si>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</si>
  <si>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</si>
  <si>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</si>
  <si>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</si>
  <si>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</si>
  <si>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</si>
  <si>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</si>
  <si>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</si>
  <si>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</si>
  <si>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</si>
  <si>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</si>
  <si>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</si>
  <si>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</si>
  <si>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</si>
  <si>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</si>
  <si>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</si>
  <si>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</si>
  <si>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</si>
  <si>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</si>
  <si>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</si>
  <si>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</si>
  <si>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</si>
  <si>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</si>
  <si>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</si>
  <si>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</si>
  <si>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</si>
  <si>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</si>
  <si>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</si>
  <si>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</si>
  <si>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</si>
  <si>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</si>
  <si>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</si>
  <si>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</si>
  <si>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</si>
  <si>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</si>
  <si>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</si>
  <si>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</si>
  <si>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</si>
  <si>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</si>
  <si>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</si>
  <si>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</si>
  <si>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</si>
  <si>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</si>
  <si>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</si>
  <si>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</si>
  <si>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</si>
  <si>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</si>
  <si>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</si>
  <si>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</si>
  <si>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</si>
  <si>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</si>
  <si>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</si>
  <si>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</si>
  <si>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</si>
  <si>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</si>
  <si>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</si>
  <si>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</si>
  <si>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</si>
  <si>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</si>
  <si>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</si>
  <si>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</si>
  <si>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</si>
  <si>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</si>
  <si>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</si>
  <si>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</si>
  <si>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</si>
  <si>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</si>
  <si>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</si>
  <si>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</si>
  <si>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</si>
  <si>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</si>
  <si>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</si>
  <si>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</si>
  <si>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</si>
  <si>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</si>
  <si>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</si>
  <si>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</si>
  <si>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</si>
  <si>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</si>
  <si>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</si>
  <si>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</si>
  <si>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</si>
  <si>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</si>
  <si>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</si>
  <si>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</si>
  <si>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</si>
  <si>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</si>
  <si>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</si>
  <si>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</si>
  <si>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</si>
  <si>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</si>
  <si>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</si>
  <si>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</si>
  <si>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</si>
  <si>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</si>
  <si>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</si>
  <si>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</si>
  <si>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</si>
  <si>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</si>
  <si>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</si>
  <si>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</si>
  <si>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</si>
  <si>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</si>
  <si>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</si>
  <si>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</si>
  <si>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</si>
  <si>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</si>
  <si>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</si>
  <si>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</si>
  <si>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</si>
  <si>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</si>
  <si>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</si>
  <si>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</si>
  <si>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</si>
  <si>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</si>
  <si>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</si>
  <si>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</si>
  <si>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</si>
  <si>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</si>
  <si>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</si>
  <si>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</si>
  <si>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</si>
  <si>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</si>
  <si>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</si>
  <si>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</si>
  <si>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</si>
  <si>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</si>
  <si>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</si>
  <si>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</si>
  <si>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</si>
  <si>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</si>
  <si>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</si>
  <si>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</si>
  <si>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</si>
  <si>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</si>
  <si>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</si>
  <si>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</si>
  <si>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</si>
  <si>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</si>
  <si>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</si>
  <si>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</si>
  <si>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</si>
  <si>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</si>
  <si>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</si>
  <si>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</si>
  <si>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</si>
  <si>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</si>
  <si>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</si>
  <si>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</si>
  <si>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</si>
  <si>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</si>
  <si>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</si>
  <si>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</si>
  <si>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</si>
  <si>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</si>
  <si>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</si>
  <si>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</si>
  <si>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</si>
  <si>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</si>
  <si>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</si>
  <si>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</si>
  <si>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</si>
  <si>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</si>
  <si>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</si>
  <si>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</si>
  <si>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</si>
  <si>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</si>
  <si>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</si>
  <si>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</si>
  <si>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</si>
  <si>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</si>
  <si>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</si>
  <si>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</si>
  <si>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</si>
  <si>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</si>
  <si>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</si>
  <si>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</si>
  <si>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</si>
  <si>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</si>
  <si>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</si>
  <si>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</si>
  <si>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</si>
  <si>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</si>
  <si>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</si>
  <si>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</si>
  <si>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</si>
  <si>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</si>
  <si>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</si>
  <si>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</si>
  <si>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</si>
  <si>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</si>
  <si>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</si>
  <si>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</si>
  <si>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</si>
  <si>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</si>
  <si>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</si>
  <si>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</si>
  <si>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</si>
  <si>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</si>
  <si>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</si>
  <si>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</si>
  <si>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</si>
  <si>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</si>
  <si>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</si>
  <si>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</si>
  <si>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</si>
  <si>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</si>
  <si>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</si>
  <si>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</si>
  <si>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</si>
  <si>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</si>
  <si>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</si>
  <si>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</si>
  <si>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</si>
  <si>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</si>
  <si>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</si>
  <si>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</si>
  <si>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</si>
  <si>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</si>
  <si>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</si>
  <si>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</si>
  <si>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</si>
  <si>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</si>
  <si>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</si>
  <si>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</si>
  <si>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</si>
  <si>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</si>
  <si>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</si>
  <si>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</si>
  <si>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</si>
  <si>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</si>
  <si>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</si>
  <si>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</si>
  <si>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</si>
  <si>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</si>
  <si>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</si>
  <si>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</si>
  <si>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</si>
  <si>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</si>
  <si>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</si>
  <si>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</si>
  <si>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</si>
  <si>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</si>
  <si>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</si>
  <si>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</si>
  <si>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</si>
  <si>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</si>
  <si>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</si>
  <si>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</si>
  <si>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</si>
  <si>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</si>
  <si>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</si>
  <si>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</si>
  <si>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</si>
  <si>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</si>
  <si>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</si>
  <si>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</si>
  <si>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</si>
  <si>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</si>
  <si>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</si>
  <si>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</si>
  <si>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</si>
  <si>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</si>
  <si>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</si>
  <si>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</si>
  <si>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</si>
  <si>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</si>
  <si>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</si>
  <si>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</si>
  <si>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</si>
  <si>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</si>
  <si>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</si>
  <si>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</si>
  <si>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</si>
  <si>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</si>
  <si>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</si>
  <si>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</si>
  <si>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</si>
  <si>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</si>
  <si>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</si>
  <si>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</si>
  <si>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</si>
  <si>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</si>
  <si>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</si>
  <si>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</si>
  <si>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</si>
  <si>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</si>
  <si>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</si>
  <si>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</si>
  <si>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</si>
  <si>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</si>
  <si>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</si>
  <si>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</si>
  <si>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</si>
  <si>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</si>
  <si>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</si>
  <si>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</si>
  <si>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</si>
  <si>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</si>
  <si>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</si>
  <si>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</si>
  <si>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</si>
  <si>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</si>
  <si>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</si>
  <si>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</si>
  <si>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</si>
  <si>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</si>
  <si>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</si>
  <si>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</si>
  <si>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</si>
  <si>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</si>
  <si>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</si>
  <si>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</si>
  <si>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</si>
  <si>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</si>
  <si>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</si>
  <si>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</si>
  <si>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</si>
  <si>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</si>
  <si>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</si>
  <si>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</si>
  <si>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</si>
  <si>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</si>
  <si>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</si>
  <si>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</si>
  <si>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</si>
  <si>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</si>
  <si>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</si>
  <si>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</si>
  <si>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</si>
  <si>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</si>
  <si>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</si>
  <si>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</si>
  <si>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</si>
  <si>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</si>
  <si>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</si>
  <si>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</si>
  <si>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</si>
  <si>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</si>
  <si>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</si>
  <si>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</si>
  <si>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</si>
  <si>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</si>
  <si>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</si>
  <si>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</si>
  <si>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</si>
  <si>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</si>
  <si>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</si>
  <si>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</si>
  <si>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</si>
  <si>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</si>
  <si>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</si>
  <si>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</si>
  <si>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</si>
  <si>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</si>
  <si>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</si>
  <si>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</si>
  <si>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</si>
  <si>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</si>
  <si>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</si>
  <si>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</si>
  <si>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</si>
  <si>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</si>
  <si>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</si>
  <si>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</si>
  <si>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</si>
  <si>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</si>
  <si>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</si>
  <si>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</si>
  <si>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</si>
  <si>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</si>
  <si>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</si>
  <si>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</si>
  <si>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</si>
  <si>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</si>
  <si>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</si>
  <si>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</si>
  <si>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</si>
  <si>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</si>
  <si>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</si>
  <si>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</si>
  <si>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</si>
  <si>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</si>
  <si>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</si>
  <si>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</si>
  <si>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</si>
  <si>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</si>
  <si>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</si>
  <si>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</si>
  <si>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</si>
  <si>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</si>
  <si>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</si>
  <si>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</si>
  <si>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</si>
  <si>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</si>
  <si>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</si>
  <si>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</si>
  <si>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</si>
  <si>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</si>
  <si>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</si>
  <si>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</si>
  <si>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</si>
  <si>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</si>
  <si>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</si>
  <si>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</si>
  <si>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</si>
  <si>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</si>
  <si>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</si>
  <si>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</si>
  <si>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</si>
  <si>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</si>
  <si>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</si>
  <si>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</si>
  <si>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</si>
  <si>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</si>
  <si>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</si>
  <si>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</si>
  <si>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</si>
  <si>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</si>
  <si>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</si>
  <si>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</si>
  <si>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</si>
  <si>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</si>
  <si>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</si>
  <si>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</si>
  <si>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</si>
  <si>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</si>
  <si>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</si>
  <si>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</si>
  <si>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</si>
  <si>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</si>
  <si>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</si>
  <si>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</si>
  <si>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</si>
  <si>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</si>
  <si>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</si>
  <si>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</si>
  <si>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</si>
  <si>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</si>
  <si>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</si>
  <si>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</si>
  <si>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</si>
  <si>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</si>
  <si>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</si>
  <si>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</si>
  <si>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</si>
  <si>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</si>
  <si>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</si>
  <si>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</si>
  <si>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</si>
  <si>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</si>
  <si>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</si>
  <si>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</si>
  <si>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</si>
  <si>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</si>
  <si>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</si>
  <si>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</si>
  <si>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</si>
  <si>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</si>
  <si>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</si>
  <si>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</si>
  <si>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</si>
  <si>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</si>
  <si>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</si>
  <si>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</si>
  <si>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</si>
  <si>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</si>
  <si>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</si>
  <si>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</si>
  <si>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</si>
  <si>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</si>
  <si>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</si>
  <si>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</si>
  <si>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</si>
  <si>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</si>
  <si>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</si>
  <si>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</si>
  <si>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</si>
  <si>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</si>
  <si>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</si>
  <si>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</si>
  <si>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</si>
  <si>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</si>
  <si>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</si>
  <si>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</si>
  <si>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</si>
  <si>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</si>
  <si>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</si>
  <si>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</si>
  <si>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</si>
  <si>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</si>
  <si>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</si>
  <si>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</si>
  <si>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</si>
  <si>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</si>
  <si>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</si>
  <si>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</si>
  <si>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</si>
  <si>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</si>
  <si>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</si>
  <si>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</si>
  <si>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</si>
  <si>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</si>
  <si>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</si>
  <si>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</si>
  <si>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</si>
  <si>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</si>
  <si>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</si>
  <si>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</si>
  <si>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</si>
  <si>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</si>
  <si>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</si>
  <si>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</si>
  <si>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</si>
  <si>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</si>
  <si>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</si>
  <si>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</si>
  <si>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</si>
  <si>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</si>
  <si>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</si>
  <si>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</si>
  <si>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</si>
  <si>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</si>
  <si>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</si>
  <si>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</si>
  <si>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</si>
  <si>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</si>
  <si>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</si>
  <si>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</si>
  <si>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</si>
  <si>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</si>
  <si>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</si>
  <si>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</si>
  <si>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</si>
  <si>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</si>
  <si>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</si>
  <si>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</si>
  <si>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</si>
  <si>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</si>
  <si>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</si>
  <si>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</si>
  <si>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</si>
  <si>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</si>
  <si>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</si>
  <si>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</si>
  <si>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</si>
  <si>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</si>
  <si>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</si>
  <si>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</si>
  <si>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</si>
  <si>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</si>
  <si>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</si>
  <si>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</si>
  <si>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</si>
  <si>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</si>
  <si>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</si>
  <si>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</si>
  <si>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</si>
  <si>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</si>
  <si>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</si>
  <si>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</si>
  <si>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</si>
  <si>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</si>
  <si>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</si>
  <si>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</si>
  <si>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</si>
  <si>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</si>
  <si>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</si>
  <si>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</si>
  <si>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</si>
  <si>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</si>
  <si>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</si>
  <si>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</si>
  <si>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</si>
  <si>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</si>
  <si>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</si>
  <si>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</si>
  <si>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</si>
  <si>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</si>
  <si>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</si>
  <si>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</si>
  <si>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</si>
  <si>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</si>
  <si>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</si>
  <si>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</si>
  <si>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</si>
  <si>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</si>
  <si>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</si>
  <si>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</si>
  <si>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</si>
  <si>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</si>
  <si>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</si>
  <si>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</si>
  <si>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</si>
  <si>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</si>
  <si>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</si>
  <si>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</si>
  <si>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</si>
  <si>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</si>
  <si>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</si>
  <si>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</si>
  <si>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</si>
  <si>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</si>
  <si>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</si>
  <si>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</si>
  <si>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</si>
  <si>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</si>
  <si>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</si>
  <si>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</si>
  <si>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</si>
  <si>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</si>
  <si>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</si>
  <si>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</si>
  <si>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</si>
  <si>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</si>
  <si>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</si>
  <si>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</si>
  <si>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</si>
  <si>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</si>
  <si>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</si>
  <si>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</si>
  <si>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</si>
  <si>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</si>
  <si>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</si>
  <si>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</si>
  <si>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</si>
  <si>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</si>
  <si>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</si>
  <si>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</si>
  <si>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</si>
  <si>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</si>
  <si>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</si>
  <si>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</si>
  <si>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</si>
  <si>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</si>
  <si>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</si>
  <si>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</si>
  <si>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</si>
  <si>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</si>
  <si>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</si>
  <si>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</si>
  <si>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</si>
  <si>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</si>
  <si>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</si>
  <si>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</si>
  <si>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</si>
  <si>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</si>
  <si>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</si>
  <si>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</si>
  <si>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</si>
  <si>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</si>
  <si>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</si>
  <si>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</si>
  <si>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</si>
  <si>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</si>
  <si>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</si>
  <si>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</si>
  <si>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</si>
  <si>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</si>
  <si>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</si>
  <si>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</si>
  <si>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</si>
  <si>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</si>
  <si>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</si>
  <si>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</si>
  <si>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</si>
  <si>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</si>
  <si>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</si>
  <si>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</si>
  <si>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</si>
  <si>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</si>
  <si>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</si>
  <si>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</si>
  <si>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</si>
  <si>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</si>
  <si>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</si>
  <si>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</si>
  <si>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</si>
  <si>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</si>
  <si>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</si>
  <si>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</si>
  <si>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</si>
  <si>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</si>
  <si>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</si>
  <si>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</si>
  <si>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</si>
  <si>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</si>
  <si>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</si>
  <si>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</si>
  <si>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</si>
  <si>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</si>
  <si>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</si>
  <si>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</si>
  <si>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</si>
  <si>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</si>
  <si>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</si>
  <si>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</si>
  <si>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</si>
  <si>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</si>
  <si>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</si>
  <si>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</si>
  <si>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</si>
  <si>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</si>
  <si>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</si>
  <si>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</si>
  <si>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</si>
  <si>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</si>
  <si>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</si>
  <si>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</si>
  <si>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</si>
  <si>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</si>
  <si>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</si>
  <si>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</si>
  <si>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</si>
  <si>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</si>
  <si>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</si>
  <si>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</si>
  <si>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</si>
  <si>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</si>
  <si>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</si>
  <si>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</si>
  <si>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</si>
  <si>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</si>
  <si>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</si>
  <si>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</si>
  <si>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</si>
  <si>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</si>
  <si>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</si>
  <si>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</si>
  <si>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</si>
  <si>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</si>
  <si>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</si>
  <si>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</si>
  <si>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</si>
  <si>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</si>
  <si>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</si>
  <si>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</si>
  <si>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</si>
  <si>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</si>
  <si>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</si>
  <si>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</si>
  <si>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</si>
  <si>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</si>
  <si>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</si>
  <si>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</si>
  <si>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</si>
  <si>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</si>
  <si>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</si>
  <si>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</si>
  <si>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</si>
  <si>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</si>
  <si>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</si>
  <si>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</si>
  <si>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</si>
  <si>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</si>
  <si>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</si>
  <si>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</si>
  <si>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</si>
  <si>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</si>
  <si>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</si>
  <si>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</si>
  <si>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</si>
  <si>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</si>
  <si>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</si>
  <si>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</si>
  <si>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</si>
  <si>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</si>
  <si>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</si>
  <si>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</si>
  <si>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</si>
  <si>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</si>
  <si>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</si>
  <si>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</si>
  <si>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</si>
  <si>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</si>
  <si>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</si>
  <si>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</si>
  <si>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</si>
  <si>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</si>
  <si>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</si>
  <si>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</si>
  <si>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</si>
  <si>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</si>
  <si>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</si>
  <si>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</si>
  <si>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</si>
  <si>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</si>
  <si>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</si>
  <si>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</si>
  <si>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</si>
  <si>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</si>
  <si>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</si>
  <si>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</si>
  <si>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</si>
  <si>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</si>
  <si>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</si>
  <si>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</si>
  <si>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</si>
  <si>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</si>
  <si>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</si>
  <si>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</si>
  <si>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</si>
  <si>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</si>
  <si>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</si>
  <si>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</si>
  <si>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</si>
  <si>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</si>
  <si>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</si>
  <si>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</si>
  <si>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</si>
  <si>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</si>
  <si>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</si>
  <si>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</si>
  <si>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</si>
  <si>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</si>
  <si>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</si>
  <si>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</si>
  <si>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</si>
  <si>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</si>
  <si>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</si>
  <si>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</si>
  <si>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</si>
  <si>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</si>
  <si>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</si>
  <si>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</si>
  <si>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</si>
  <si>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</si>
  <si>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</si>
  <si>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</si>
  <si>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</si>
  <si>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</si>
  <si>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</si>
  <si>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</si>
  <si>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</si>
  <si>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</si>
  <si>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</si>
  <si>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</si>
  <si>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</si>
  <si>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</si>
  <si>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</si>
  <si>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</si>
  <si>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</si>
  <si>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</si>
  <si>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</si>
  <si>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</si>
  <si>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</si>
  <si>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</si>
  <si>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</si>
  <si>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</si>
  <si>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</si>
  <si>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</si>
  <si>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</si>
  <si>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</si>
  <si>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</si>
  <si>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</si>
  <si>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</si>
  <si>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</si>
  <si>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</si>
  <si>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</si>
  <si>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</si>
  <si>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</si>
  <si>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</si>
  <si>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</si>
  <si>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</si>
  <si>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</si>
  <si>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</si>
  <si>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</si>
  <si>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</si>
  <si>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</si>
  <si>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</si>
  <si>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</si>
  <si>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</si>
  <si>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</si>
  <si>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</si>
  <si>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</si>
  <si>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</si>
  <si>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</si>
  <si>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</si>
  <si>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</si>
  <si>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</si>
  <si>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</si>
  <si>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</si>
  <si>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</si>
  <si>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</si>
  <si>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</si>
  <si>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</si>
  <si>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</si>
  <si>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</si>
  <si>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</si>
  <si>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</si>
  <si>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</si>
  <si>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</si>
  <si>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</si>
  <si>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</si>
  <si>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</si>
  <si>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</si>
  <si>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</si>
  <si>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</si>
  <si>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</si>
  <si>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</si>
  <si>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</si>
  <si>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</si>
  <si>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</si>
  <si>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</si>
  <si>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</si>
  <si>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</si>
  <si>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</si>
  <si>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</si>
  <si>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</si>
  <si>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</si>
  <si>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</si>
  <si>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</si>
  <si>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</si>
  <si>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</si>
  <si>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</si>
  <si>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</si>
  <si>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</si>
  <si>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</si>
  <si>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</si>
  <si>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</si>
  <si>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</si>
  <si>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</si>
  <si>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</si>
  <si>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</si>
  <si>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</si>
  <si>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</si>
  <si>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</si>
  <si>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</si>
  <si>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</si>
  <si>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</si>
  <si>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</si>
  <si>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</si>
  <si>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</si>
  <si>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</si>
  <si>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</si>
  <si>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</si>
  <si>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</si>
  <si>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</si>
  <si>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</si>
  <si>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</si>
  <si>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</si>
  <si>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</si>
  <si>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</si>
  <si>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</si>
  <si>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</si>
  <si>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</si>
  <si>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</si>
  <si>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</si>
  <si>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</si>
  <si>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</si>
  <si>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</si>
  <si>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</si>
  <si>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</si>
  <si>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</si>
  <si>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</si>
  <si>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</si>
  <si>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</si>
  <si>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</si>
  <si>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</si>
  <si>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</si>
  <si>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</si>
  <si>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</si>
  <si>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</si>
  <si>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</si>
  <si>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</si>
  <si>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</si>
  <si>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</si>
  <si>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</si>
  <si>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</si>
  <si>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</si>
  <si>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</si>
  <si>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</si>
  <si>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</si>
  <si>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</si>
  <si>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</si>
  <si>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</si>
  <si>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</si>
  <si>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</si>
  <si>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</si>
  <si>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</si>
  <si>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</si>
  <si>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</si>
  <si>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</si>
  <si>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</si>
  <si>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</si>
  <si>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</si>
  <si>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</si>
  <si>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</si>
  <si>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</si>
  <si>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</si>
  <si>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</si>
  <si>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</si>
  <si>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</si>
  <si>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</si>
  <si>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</si>
  <si>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</si>
  <si>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</si>
  <si>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</si>
  <si>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</si>
  <si>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</si>
  <si>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</si>
  <si>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</si>
  <si>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</si>
  <si>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</si>
  <si>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</si>
  <si>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</si>
  <si>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</si>
  <si>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</si>
  <si>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</si>
  <si>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</si>
  <si>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</si>
  <si>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</si>
  <si>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</si>
  <si>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</si>
  <si>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</si>
  <si>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</si>
  <si>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</si>
  <si>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</si>
  <si>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</si>
  <si>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</si>
  <si>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</si>
  <si>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</si>
  <si>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</si>
  <si>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</si>
  <si>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</si>
  <si>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</si>
  <si>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</si>
  <si>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</si>
  <si>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</si>
  <si>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</si>
  <si>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</si>
  <si>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</si>
  <si>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</si>
  <si>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</si>
  <si>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</si>
  <si>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</si>
  <si>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</si>
  <si>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</si>
  <si>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</si>
  <si>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</si>
  <si>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</si>
  <si>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</si>
  <si>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</si>
  <si>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</si>
  <si>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</si>
  <si>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</si>
  <si>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</si>
  <si>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</si>
  <si>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</si>
  <si>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</si>
  <si>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</si>
  <si>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</si>
  <si>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</si>
  <si>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</si>
  <si>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</si>
  <si>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</si>
  <si>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</si>
  <si>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</si>
  <si>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</si>
  <si>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</si>
  <si>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</si>
  <si>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</si>
  <si>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</si>
  <si>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</si>
  <si>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</si>
  <si>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</si>
  <si>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</si>
  <si>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</si>
  <si>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</si>
  <si>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</si>
  <si>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</si>
  <si>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</si>
  <si>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</si>
  <si>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</si>
  <si>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</si>
  <si>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</si>
  <si>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</si>
  <si>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</si>
  <si>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</si>
  <si>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</si>
  <si>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</si>
  <si>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</si>
  <si>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</si>
  <si>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</si>
  <si>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</si>
  <si>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</si>
  <si>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</si>
  <si>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</si>
  <si>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</si>
  <si>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</si>
  <si>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</si>
  <si>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</si>
  <si>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</si>
  <si>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</si>
  <si>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</si>
  <si>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</si>
  <si>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</si>
  <si>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</si>
  <si>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</si>
  <si>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</si>
  <si>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</si>
  <si>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</si>
  <si>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</si>
  <si>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</si>
  <si>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</si>
  <si>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</si>
  <si>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</si>
  <si>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</si>
  <si>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</si>
  <si>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</si>
  <si>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</si>
  <si>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</si>
  <si>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</si>
  <si>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</si>
  <si>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</si>
  <si>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</si>
  <si>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</si>
  <si>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</si>
  <si>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</si>
  <si>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</si>
  <si>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</si>
  <si>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</si>
  <si>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</si>
  <si>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</si>
  <si>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</si>
  <si>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</si>
  <si>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</si>
  <si>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</si>
  <si>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</si>
  <si>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</si>
  <si>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</si>
  <si>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</si>
  <si>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</si>
  <si>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</si>
  <si>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</si>
  <si>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</si>
  <si>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</si>
  <si>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</si>
  <si>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</si>
  <si>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</si>
  <si>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</si>
  <si>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</si>
  <si>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</si>
  <si>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</si>
  <si>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</si>
  <si>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</si>
  <si>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</si>
  <si>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</si>
  <si>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</si>
  <si>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</si>
  <si>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</si>
  <si>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</si>
  <si>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</si>
  <si>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</si>
  <si>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</si>
  <si>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</si>
  <si>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</si>
  <si>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</si>
  <si>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</si>
  <si>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</si>
  <si>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</si>
  <si>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</si>
  <si>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</si>
  <si>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</si>
  <si>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</si>
  <si>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</si>
  <si>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</si>
  <si>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</si>
  <si>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</si>
  <si>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</si>
  <si>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</si>
  <si>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</si>
  <si>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</si>
  <si>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</si>
  <si>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</si>
  <si>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</si>
  <si>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</si>
  <si>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</si>
  <si>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</si>
  <si>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</si>
  <si>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</si>
  <si>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</si>
  <si>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</si>
  <si>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</si>
  <si>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</si>
  <si>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</si>
  <si>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</si>
  <si>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</si>
  <si>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</si>
  <si>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</si>
  <si>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</si>
  <si>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</si>
  <si>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</si>
  <si>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</si>
  <si>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</si>
  <si>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</si>
  <si>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</si>
  <si>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</si>
  <si>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</si>
  <si>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</si>
  <si>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</si>
  <si>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</si>
  <si>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</si>
  <si>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</si>
  <si>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</si>
  <si>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</si>
  <si>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</si>
  <si>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</si>
  <si>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</si>
  <si>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</si>
  <si>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</si>
  <si>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</si>
  <si>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</si>
  <si>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</si>
  <si>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</si>
  <si>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</si>
  <si>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</si>
  <si>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</si>
  <si>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</si>
  <si>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</si>
  <si>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</si>
  <si>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</si>
  <si>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</si>
  <si>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</si>
  <si>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</si>
  <si>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</si>
  <si>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</si>
  <si>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</si>
  <si>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</si>
  <si>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</si>
  <si>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</si>
  <si>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</si>
  <si>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</si>
  <si>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</si>
  <si>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</si>
  <si>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</si>
  <si>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</si>
  <si>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</si>
  <si>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</si>
  <si>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</si>
  <si>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</si>
  <si>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</si>
  <si>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</si>
  <si>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</si>
  <si>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</si>
  <si>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</si>
  <si>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</si>
  <si>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</si>
  <si>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</si>
  <si>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</si>
  <si>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</si>
  <si>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</si>
  <si>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</si>
  <si>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</si>
  <si>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</si>
  <si>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</si>
  <si>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</si>
  <si>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</si>
  <si>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</si>
  <si>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</si>
  <si>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</si>
  <si>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</si>
  <si>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</si>
  <si>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</si>
  <si>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</si>
  <si>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</si>
  <si>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</si>
  <si>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</si>
  <si>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</si>
  <si>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</si>
  <si>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</si>
  <si>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</si>
  <si>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</si>
  <si>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</si>
  <si>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</si>
  <si>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</si>
  <si>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</si>
  <si>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</si>
  <si>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</si>
  <si>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</si>
  <si>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</si>
  <si>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</si>
  <si>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</si>
  <si>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</si>
  <si>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</si>
  <si>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</si>
  <si>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</si>
  <si>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</si>
  <si>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</si>
  <si>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</si>
  <si>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</si>
  <si>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</si>
  <si>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</si>
  <si>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</si>
  <si>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</si>
  <si>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</si>
  <si>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</si>
  <si>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</si>
  <si>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</si>
  <si>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</si>
  <si>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</si>
  <si>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</si>
  <si>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</si>
  <si>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</si>
  <si>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</si>
  <si>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</si>
  <si>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</si>
  <si>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</si>
  <si>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</si>
  <si>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</si>
  <si>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</si>
  <si>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</si>
  <si>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</si>
  <si>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</si>
  <si>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</si>
  <si>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</si>
  <si>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</si>
  <si>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</si>
  <si>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</si>
  <si>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</si>
  <si>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</si>
  <si>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</si>
  <si>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</si>
  <si>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</si>
  <si>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</si>
  <si>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</si>
  <si>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</si>
  <si>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</si>
  <si>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</si>
  <si>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</si>
  <si>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</si>
  <si>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</si>
  <si>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</si>
  <si>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</si>
  <si>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</si>
  <si>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</si>
  <si>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</si>
  <si>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</si>
  <si>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</si>
  <si>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</si>
  <si>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</si>
  <si>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</si>
  <si>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</si>
  <si>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</si>
  <si>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</si>
  <si>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</si>
  <si>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</si>
  <si>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</si>
  <si>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</si>
  <si>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</si>
  <si>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</si>
  <si>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</si>
  <si>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</si>
  <si>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</si>
  <si>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</si>
  <si>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</si>
  <si>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</si>
  <si>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</si>
  <si>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</si>
  <si>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</si>
  <si>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</si>
  <si>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</si>
  <si>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</si>
  <si>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</si>
  <si>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</si>
  <si>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</si>
  <si>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</si>
  <si>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</si>
  <si>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</si>
  <si>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</si>
  <si>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</si>
  <si>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</si>
  <si>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</si>
  <si>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</si>
  <si>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</si>
  <si>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</si>
  <si>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</si>
  <si>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</si>
  <si>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</si>
  <si>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</si>
  <si>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</si>
  <si>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</si>
  <si>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</si>
  <si>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</si>
  <si>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</si>
  <si>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</si>
  <si>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</si>
  <si>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</si>
  <si>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</si>
  <si>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</si>
  <si>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</si>
  <si>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</si>
  <si>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</si>
  <si>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</si>
  <si>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</si>
  <si>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</si>
  <si>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</si>
  <si>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</si>
  <si>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</si>
  <si>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</si>
  <si>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</si>
  <si>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</si>
  <si>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</si>
  <si>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</si>
  <si>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</si>
  <si>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</si>
  <si>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</si>
  <si>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</si>
  <si>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</si>
  <si>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</si>
  <si>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</si>
  <si>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</si>
  <si>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</si>
  <si>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</si>
  <si>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</si>
  <si>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</si>
  <si>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</si>
  <si>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</si>
  <si>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</si>
  <si>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</si>
  <si>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</si>
  <si>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</si>
  <si>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</si>
  <si>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</si>
  <si>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</si>
  <si>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</si>
  <si>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</si>
  <si>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</si>
  <si>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</si>
  <si>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</si>
  <si>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</si>
  <si>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</si>
  <si>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</si>
  <si>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</si>
  <si>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</si>
  <si>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</si>
  <si>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</si>
  <si>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</si>
  <si>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</si>
  <si>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</si>
  <si>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</si>
  <si>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</si>
  <si>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</si>
  <si>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</si>
  <si>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</si>
  <si>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</si>
  <si>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</si>
  <si>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</si>
  <si>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</si>
  <si>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</si>
  <si>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</si>
  <si>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</si>
  <si>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</si>
  <si>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</si>
  <si>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</si>
  <si>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</si>
  <si>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</si>
  <si>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</si>
  <si>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</si>
  <si>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</si>
  <si>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</si>
  <si>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</si>
  <si>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</si>
  <si>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</si>
  <si>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</si>
  <si>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</si>
  <si>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</si>
  <si>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</si>
  <si>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</si>
  <si>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</si>
  <si>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</si>
  <si>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</si>
  <si>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</si>
  <si>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</si>
  <si>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</si>
  <si>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</si>
  <si>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</si>
  <si>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</si>
  <si>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</si>
  <si>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</si>
  <si>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</si>
  <si>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</si>
  <si>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</si>
  <si>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</si>
  <si>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</si>
  <si>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</si>
  <si>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</si>
  <si>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</si>
  <si>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</si>
  <si>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</si>
  <si>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</si>
  <si>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</si>
  <si>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</si>
  <si>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</si>
  <si>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</si>
  <si>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</si>
  <si>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</si>
  <si>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</si>
  <si>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</si>
  <si>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</si>
  <si>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</si>
  <si>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</si>
  <si>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</si>
  <si>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</si>
  <si>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</si>
  <si>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</si>
  <si>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</si>
  <si>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</si>
  <si>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</si>
  <si>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</si>
  <si>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</si>
  <si>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</si>
  <si>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</si>
  <si>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</si>
  <si>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</si>
  <si>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</si>
  <si>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</si>
  <si>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</si>
  <si>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</si>
  <si>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</si>
  <si>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</si>
  <si>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</si>
  <si>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</si>
  <si>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</si>
  <si>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</si>
  <si>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</si>
  <si>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</si>
  <si>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</si>
  <si>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</si>
  <si>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</si>
  <si>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</si>
  <si>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</si>
  <si>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</si>
  <si>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</si>
  <si>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</si>
  <si>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</si>
  <si>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</si>
  <si>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</si>
  <si>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</si>
  <si>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</si>
  <si>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</si>
  <si>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</si>
  <si>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</si>
  <si>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</si>
  <si>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</si>
  <si>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</si>
  <si>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</si>
  <si>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</si>
  <si>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</si>
  <si>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</si>
  <si>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</si>
  <si>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</si>
  <si>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</si>
  <si>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</si>
  <si>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</si>
  <si>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</si>
  <si>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</si>
  <si>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</si>
  <si>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</si>
  <si>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</si>
  <si>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</si>
  <si>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</si>
  <si>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</si>
  <si>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</si>
  <si>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</si>
  <si>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</si>
  <si>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</si>
  <si>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</si>
  <si>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</si>
  <si>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</si>
  <si>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</si>
  <si>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</si>
  <si>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</si>
  <si>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</si>
  <si>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</si>
  <si>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</si>
  <si>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</si>
  <si>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</si>
  <si>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</si>
  <si>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</si>
  <si>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</si>
  <si>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</si>
  <si>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</si>
  <si>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</si>
  <si>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</si>
  <si>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</si>
  <si>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</si>
  <si>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</si>
  <si>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</si>
  <si>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</si>
  <si>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</si>
  <si>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</si>
  <si>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</si>
  <si>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</si>
  <si>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</si>
  <si>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</si>
  <si>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</si>
  <si>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</si>
  <si>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</si>
  <si>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</si>
  <si>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</si>
  <si>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</si>
  <si>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</si>
  <si>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</si>
  <si>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</si>
  <si>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</si>
  <si>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</si>
  <si>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</si>
  <si>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</si>
  <si>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</si>
  <si>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</si>
  <si>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</si>
  <si>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</si>
  <si>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</si>
  <si>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</si>
  <si>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</si>
  <si>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</si>
  <si>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</si>
  <si>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</si>
  <si>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</si>
  <si>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</si>
  <si>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</si>
  <si>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</si>
  <si>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</si>
  <si>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</si>
  <si>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</si>
  <si>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</si>
  <si>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</si>
  <si>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</si>
  <si>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</si>
  <si>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</si>
  <si>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</si>
  <si>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</si>
  <si>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</si>
  <si>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</si>
  <si>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</si>
  <si>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</si>
  <si>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</si>
  <si>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</si>
  <si>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</si>
  <si>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</si>
  <si>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</si>
  <si>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</si>
  <si>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</si>
  <si>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</si>
  <si>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</si>
  <si>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</si>
  <si>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</si>
  <si>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</si>
  <si>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</si>
  <si>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</si>
  <si>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</si>
  <si>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</si>
  <si>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</si>
  <si>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</si>
  <si>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</si>
  <si>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</si>
  <si>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</si>
  <si>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</si>
  <si>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</si>
  <si>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</si>
  <si>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</si>
  <si>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</si>
  <si>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</si>
  <si>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</si>
  <si>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</si>
  <si>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</si>
  <si>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</si>
  <si>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</si>
  <si>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</si>
  <si>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</si>
  <si>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</si>
  <si>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</si>
  <si>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</si>
  <si>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</si>
  <si>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</si>
  <si>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</si>
  <si>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</si>
  <si>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</si>
  <si>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</si>
  <si>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</si>
  <si>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</si>
  <si>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</si>
  <si>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</si>
  <si>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</si>
  <si>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</si>
  <si>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</si>
  <si>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</si>
  <si>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</si>
  <si>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</si>
  <si>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</si>
  <si>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</si>
  <si>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</si>
  <si>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</si>
  <si>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</si>
  <si>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</si>
  <si>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</si>
  <si>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</si>
  <si>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</si>
  <si>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</si>
  <si>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</si>
  <si>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</si>
  <si>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</si>
  <si>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</si>
  <si>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</si>
  <si>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</si>
  <si>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</si>
  <si>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</si>
  <si>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</si>
  <si>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</si>
  <si>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</si>
  <si>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</si>
  <si>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</si>
  <si>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</si>
  <si>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</si>
  <si>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</si>
  <si>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</si>
  <si>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</si>
  <si>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</si>
  <si>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</si>
  <si>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</si>
  <si>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</si>
  <si>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</si>
  <si>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</si>
  <si>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</si>
  <si>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</si>
  <si>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</si>
  <si>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</si>
  <si>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</si>
  <si>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</si>
  <si>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</si>
  <si>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</si>
  <si>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</si>
  <si>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</si>
  <si>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</si>
  <si>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</si>
  <si>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</si>
  <si>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</si>
  <si>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</si>
  <si>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</si>
  <si>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</si>
  <si>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</si>
  <si>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</si>
  <si>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</si>
  <si>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</si>
  <si>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</si>
  <si>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</si>
  <si>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</si>
  <si>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</si>
  <si>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</si>
  <si>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</si>
  <si>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</si>
  <si>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</si>
  <si>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</si>
  <si>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</si>
  <si>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</si>
  <si>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</si>
  <si>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</si>
  <si>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</si>
  <si>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</si>
  <si>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</si>
  <si>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</si>
  <si>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</si>
  <si>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</si>
  <si>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</si>
  <si>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</si>
  <si>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</si>
  <si>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</si>
  <si>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</si>
  <si>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</si>
  <si>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</si>
  <si>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</si>
  <si>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</si>
  <si>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</si>
  <si>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</si>
  <si>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</si>
  <si>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</si>
  <si>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</si>
  <si>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</si>
  <si>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</si>
  <si>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</si>
  <si>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</si>
  <si>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</si>
  <si>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</si>
  <si>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</si>
  <si>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</si>
  <si>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</si>
  <si>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</si>
  <si>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</si>
  <si>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</si>
  <si>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</si>
  <si>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</si>
  <si>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</si>
  <si>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</si>
  <si>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</si>
  <si>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</si>
  <si>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</si>
  <si>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</si>
  <si>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</si>
  <si>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</si>
  <si>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</si>
  <si>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</si>
  <si>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</si>
  <si>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</si>
  <si>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</si>
  <si>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</si>
  <si>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</si>
  <si>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</si>
  <si>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</si>
  <si>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</si>
  <si>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</si>
  <si>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</si>
  <si>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</si>
  <si>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</si>
  <si>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</si>
  <si>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</si>
  <si>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</si>
  <si>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</si>
  <si>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</si>
  <si>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</si>
  <si>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</si>
  <si>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</si>
  <si>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</si>
  <si>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</si>
  <si>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</si>
  <si>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</si>
  <si>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</si>
  <si>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</si>
  <si>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</si>
  <si>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</si>
  <si>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</si>
  <si>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</si>
  <si>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</si>
  <si>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</si>
  <si>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</si>
  <si>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</si>
  <si>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</si>
  <si>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</si>
  <si>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</si>
  <si>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</si>
  <si>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</si>
  <si>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</si>
  <si>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</si>
  <si>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</si>
  <si>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</si>
  <si>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</si>
  <si>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</si>
  <si>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</si>
  <si>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</si>
  <si>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</si>
  <si>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</si>
  <si>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</si>
  <si>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</si>
  <si>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</si>
  <si>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</si>
  <si>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</si>
  <si>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</si>
  <si>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</si>
  <si>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</si>
  <si>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</si>
  <si>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</si>
  <si>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</si>
  <si>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</si>
  <si>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</si>
  <si>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</si>
  <si>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</si>
  <si>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</si>
  <si>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</si>
  <si>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</si>
  <si>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</si>
  <si>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</si>
  <si>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</si>
  <si>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</si>
  <si>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</si>
  <si>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</si>
  <si>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</si>
  <si>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</si>
  <si>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</si>
  <si>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</si>
  <si>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</si>
  <si>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</si>
  <si>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</si>
  <si>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</si>
  <si>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</si>
  <si>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</si>
  <si>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</si>
  <si>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</si>
  <si>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</si>
  <si>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</si>
  <si>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</si>
  <si>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</si>
  <si>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</si>
  <si>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</si>
  <si>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</si>
  <si>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</si>
  <si>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</si>
  <si>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</si>
  <si>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</si>
  <si>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</si>
  <si>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</si>
  <si>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</si>
  <si>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</si>
  <si>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</si>
  <si>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</si>
  <si>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</si>
  <si>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</si>
  <si>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</si>
  <si>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</si>
  <si>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</si>
  <si>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</si>
  <si>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</si>
  <si>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</si>
  <si>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</si>
  <si>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</si>
  <si>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</si>
  <si>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</si>
  <si>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</si>
  <si>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</si>
  <si>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</si>
  <si>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</si>
  <si>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</si>
  <si>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</si>
  <si>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</si>
  <si>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</si>
  <si>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</si>
  <si>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</si>
  <si>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</si>
  <si>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</si>
  <si>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</si>
  <si>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</si>
  <si>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</si>
  <si>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</si>
  <si>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</si>
  <si>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</si>
  <si>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</si>
  <si>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</si>
  <si>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</si>
  <si>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</si>
  <si>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</si>
  <si>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</si>
  <si>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</si>
  <si>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</si>
  <si>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</si>
  <si>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</si>
  <si>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</si>
  <si>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</si>
  <si>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</si>
  <si>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</si>
  <si>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</si>
  <si>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</si>
  <si>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</si>
  <si>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</si>
  <si>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</si>
  <si>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</si>
  <si>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</si>
  <si>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</si>
  <si>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</si>
  <si>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</si>
  <si>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</si>
  <si>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</si>
  <si>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</si>
  <si>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</si>
  <si>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</si>
  <si>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</si>
  <si>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</si>
  <si>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</si>
  <si>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</si>
  <si>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</si>
  <si>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</si>
  <si>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</si>
  <si>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</si>
  <si>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</si>
  <si>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</si>
  <si>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</si>
  <si>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</si>
  <si>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</si>
  <si>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</si>
  <si>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</si>
  <si>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</si>
  <si>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</si>
  <si>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</si>
  <si>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</si>
  <si>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</si>
  <si>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</si>
  <si>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</si>
  <si>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</si>
  <si>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</si>
  <si>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</si>
  <si>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</si>
  <si>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</si>
  <si>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</si>
  <si>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</si>
  <si>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</si>
  <si>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</si>
  <si>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</si>
  <si>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</si>
  <si>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</si>
  <si>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</si>
  <si>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</si>
  <si>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</si>
  <si>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</si>
  <si>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</si>
  <si>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</si>
  <si>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</si>
  <si>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</si>
  <si>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</si>
  <si>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</si>
  <si>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</si>
  <si>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</si>
  <si>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</si>
  <si>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</si>
  <si>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</si>
  <si>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</si>
  <si>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</si>
  <si>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</si>
  <si>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</si>
  <si>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</si>
  <si>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</si>
  <si>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</si>
  <si>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</si>
  <si>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</si>
  <si>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</si>
  <si>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</si>
  <si>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</si>
  <si>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</si>
  <si>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</si>
  <si>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</si>
  <si>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</si>
  <si>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</si>
  <si>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</si>
  <si>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</si>
  <si>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</si>
  <si>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</si>
  <si>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</si>
  <si>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</si>
  <si>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</si>
  <si>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</si>
  <si>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</si>
  <si>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</si>
  <si>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</si>
  <si>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</si>
  <si>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</si>
  <si>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</si>
  <si>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</si>
  <si>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</si>
  <si>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</si>
  <si>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</si>
  <si>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</si>
  <si>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</si>
  <si>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</si>
  <si>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</si>
  <si>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</si>
  <si>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</si>
  <si>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</si>
  <si>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</si>
  <si>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</si>
  <si>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</si>
  <si>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</si>
  <si>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</si>
  <si>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</si>
  <si>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</si>
  <si>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</si>
  <si>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</si>
  <si>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</si>
  <si>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</si>
  <si>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</si>
  <si>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</si>
  <si>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</si>
  <si>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</si>
  <si>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</si>
  <si>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</si>
  <si>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</si>
  <si>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</si>
  <si>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</si>
  <si>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</si>
  <si>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</si>
  <si>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</si>
  <si>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</si>
  <si>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</si>
  <si>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</si>
  <si>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</si>
  <si>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</si>
  <si>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</si>
  <si>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</si>
  <si>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</si>
  <si>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</si>
  <si>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</si>
  <si>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</si>
  <si>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</si>
  <si>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</si>
  <si>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</si>
  <si>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</si>
  <si>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</si>
  <si>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</si>
  <si>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</si>
  <si>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</si>
  <si>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</si>
  <si>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</si>
  <si>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</si>
  <si>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</si>
  <si>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</si>
  <si>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</si>
  <si>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</si>
  <si>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</si>
  <si>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</si>
  <si>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</si>
  <si>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</si>
  <si>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</si>
  <si>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</si>
  <si>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</si>
  <si>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</si>
  <si>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</si>
  <si>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</si>
  <si>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</si>
  <si>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</si>
  <si>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</si>
  <si>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</si>
  <si>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</si>
  <si>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</si>
  <si>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</si>
  <si>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</si>
  <si>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</si>
  <si>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</si>
  <si>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</si>
  <si>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</si>
  <si>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</si>
  <si>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</si>
  <si>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</si>
  <si>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</si>
  <si>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</si>
  <si>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</si>
  <si>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</si>
  <si>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</si>
  <si>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</si>
  <si>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</si>
  <si>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</si>
  <si>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</si>
  <si>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</si>
  <si>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</si>
  <si>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</si>
  <si>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</si>
  <si>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</si>
  <si>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</si>
  <si>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</si>
  <si>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</si>
  <si>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</si>
  <si>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</si>
  <si>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</si>
  <si>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</si>
  <si>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</si>
  <si>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</si>
  <si>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</si>
  <si>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</si>
  <si>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</si>
  <si>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</si>
  <si>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</si>
  <si>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</si>
  <si>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</si>
  <si>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</si>
  <si>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</si>
  <si>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</si>
  <si>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</si>
  <si>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</si>
  <si>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</si>
  <si>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</si>
  <si>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</si>
  <si>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</si>
  <si>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</si>
  <si>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</si>
  <si>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</si>
  <si>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</si>
  <si>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</si>
  <si>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</si>
  <si>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</si>
  <si>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</si>
  <si>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</si>
  <si>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</si>
  <si>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</si>
  <si>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</si>
  <si>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</si>
  <si>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</si>
  <si>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</si>
  <si>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</si>
  <si>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</si>
  <si>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</si>
  <si>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</si>
  <si>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</si>
  <si>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</si>
  <si>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</si>
  <si>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</si>
  <si>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</si>
  <si>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</si>
  <si>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</si>
  <si>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</si>
  <si>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</si>
  <si>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</si>
  <si>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</si>
  <si>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</si>
  <si>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</si>
  <si>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</si>
  <si>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</si>
  <si>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</si>
  <si>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</si>
  <si>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</si>
  <si>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</si>
  <si>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</si>
  <si>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</si>
  <si>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</si>
  <si>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</si>
  <si>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</si>
  <si>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</si>
  <si>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</si>
  <si>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</si>
  <si>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</si>
  <si>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</si>
  <si>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</si>
  <si>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</si>
  <si>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</si>
  <si>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</si>
  <si>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</si>
  <si>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</si>
  <si>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</si>
  <si>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</si>
  <si>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</si>
  <si>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</si>
  <si>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</si>
  <si>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</si>
  <si>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</si>
  <si>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</si>
  <si>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</si>
  <si>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</si>
  <si>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</si>
  <si>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</si>
  <si>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</si>
  <si>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</si>
  <si>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</si>
  <si>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</si>
  <si>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</si>
  <si>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</si>
  <si>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</si>
  <si>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</si>
  <si>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</si>
  <si>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</si>
  <si>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</si>
  <si>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</si>
  <si>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</si>
  <si>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</si>
  <si>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</si>
  <si>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</si>
  <si>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</si>
  <si>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</si>
  <si>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</si>
  <si>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</si>
  <si>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</si>
  <si>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</si>
  <si>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</si>
  <si>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</si>
  <si>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</si>
  <si>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</si>
  <si>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</si>
  <si>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</si>
  <si>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</si>
  <si>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</si>
  <si>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</si>
  <si>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</si>
  <si>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</si>
  <si>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</si>
  <si>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</si>
  <si>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</si>
  <si>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</si>
  <si>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</si>
  <si>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</si>
  <si>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</si>
  <si>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</si>
  <si>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</si>
  <si>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</si>
  <si>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</si>
  <si>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</si>
  <si>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</si>
  <si>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</si>
  <si>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</si>
  <si>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</si>
  <si>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</si>
  <si>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</si>
  <si>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</si>
  <si>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</si>
  <si>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</si>
  <si>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</si>
  <si>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</si>
  <si>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</si>
  <si>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</si>
  <si>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</si>
  <si>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</si>
  <si>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</si>
  <si>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</si>
  <si>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</si>
  <si>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</si>
  <si>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</si>
  <si>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</si>
  <si>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</si>
  <si>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</si>
  <si>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</si>
  <si>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</si>
  <si>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</si>
  <si>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</si>
  <si>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</si>
  <si>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</si>
  <si>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</si>
  <si>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</si>
  <si>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</si>
  <si>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</si>
  <si>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</si>
  <si>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</si>
  <si>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</si>
  <si>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</si>
  <si>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</si>
  <si>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</si>
  <si>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</si>
  <si>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</si>
  <si>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</si>
  <si>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</si>
  <si>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</si>
  <si>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[31/07/25]</t>
  </si>
  <si>
    <t>Reporting Date: [19/08/25]</t>
  </si>
  <si>
    <t>31/07/25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</si>
</sst>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81" sqref="C381"/>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2" t="s">
        <v>2138</v>
      </c>
      <c r="C5" s="223"/>
      <c r="D5" s="22"/>
      <c r="E5" s="28"/>
      <c r="F5" s="28"/>
      <c r="G5" s="28"/>
    </row>
    <row r="6" spans="1:7" x14ac:dyDescent="0.35">
      <c r="A6" s="132"/>
      <c r="B6" s="224" t="s">
        <v>1569</v>
      </c>
      <c r="C6" s="224"/>
      <c r="D6" s="130"/>
      <c r="E6" s="22"/>
      <c r="F6" s="22"/>
      <c r="G6" s="22"/>
    </row>
    <row r="7" spans="1:7" x14ac:dyDescent="0.35">
      <c r="A7" s="22"/>
      <c r="B7" s="225" t="s">
        <v>1570</v>
      </c>
      <c r="C7" s="226"/>
      <c r="D7" s="130"/>
      <c r="E7" s="22"/>
      <c r="F7" s="22"/>
      <c r="G7" s="22"/>
    </row>
    <row r="8" spans="1:7" x14ac:dyDescent="0.35">
      <c r="A8" s="22"/>
      <c r="B8" s="227" t="s">
        <v>1571</v>
      </c>
      <c r="C8" s="228"/>
      <c r="D8" s="130"/>
      <c r="E8" s="22"/>
      <c r="F8" s="22"/>
      <c r="G8" s="22"/>
    </row>
    <row r="9" spans="1:7" ht="15" thickBot="1" x14ac:dyDescent="0.4">
      <c r="A9" s="22"/>
      <c r="B9" s="229" t="s">
        <v>1572</v>
      </c>
      <c r="C9" s="23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1569</v>
      </c>
      <c r="C13" s="221"/>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5362.4930680934031</v>
      </c>
      <c r="D15" s="210">
        <v>24447</v>
      </c>
      <c r="F15" s="110">
        <f>IF(OR('B1. HTT Mortgage Assets'!$C$15=0,C15="[For completion]"),"",C15/'B1. HTT Mortgage Assets'!$C$15)</f>
        <v>0.35939788123151589</v>
      </c>
      <c r="G15" s="110">
        <f>IF(OR('B1. HTT Mortgage Assets'!$F$28=0,D15="[For completion]"),"",D15/'B1. HTT Mortgage Assets'!$F$28)</f>
        <v>0.27496963152922121</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5362.4930680934031</v>
      </c>
      <c r="D18" s="47">
        <f>SUM(D15:D17)</f>
        <v>24447</v>
      </c>
      <c r="F18" s="110">
        <f>SUM(F15:F17)</f>
        <v>0.35939788123151589</v>
      </c>
      <c r="G18" s="110">
        <f>SUM(G15:G17)</f>
        <v>0.27496963152922121</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1" t="s">
        <v>1570</v>
      </c>
      <c r="C24" s="221"/>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f>C15</f>
        <v>5362.4930680934031</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5362.4930680934031</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f>D18</f>
        <v>24447</v>
      </c>
      <c r="D49" s="213" t="s">
        <v>1152</v>
      </c>
      <c r="E49" s="22"/>
      <c r="F49" s="155">
        <f>C49</f>
        <v>24447</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1.8507687681783029E-3</v>
      </c>
      <c r="D57" s="213" t="s">
        <v>1152</v>
      </c>
      <c r="E57" s="118"/>
      <c r="F57" s="154">
        <f>C57</f>
        <v>1.8507687681783029E-3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0.12459131806754706</v>
      </c>
      <c r="D120" s="154" t="s">
        <v>1152</v>
      </c>
      <c r="E120" s="98"/>
      <c r="F120" s="154">
        <f t="shared" ref="F120:F135" si="1">IF(C120="","",C120)</f>
        <v>0.12459131806754706</v>
      </c>
      <c r="G120" s="39"/>
    </row>
    <row r="121" spans="1:7" x14ac:dyDescent="0.35">
      <c r="A121" s="22" t="s">
        <v>1667</v>
      </c>
      <c r="B121" s="214" t="s">
        <v>3005</v>
      </c>
      <c r="C121" s="154">
        <v>4.1100059901902776E-2</v>
      </c>
      <c r="D121" s="154" t="s">
        <v>1152</v>
      </c>
      <c r="E121" s="98"/>
      <c r="F121" s="154">
        <f t="shared" si="1"/>
        <v>4.1100059901902776E-2</v>
      </c>
      <c r="G121" s="39"/>
    </row>
    <row r="122" spans="1:7" x14ac:dyDescent="0.35">
      <c r="A122" s="22" t="s">
        <v>1668</v>
      </c>
      <c r="B122" s="214" t="s">
        <v>3006</v>
      </c>
      <c r="C122" s="154">
        <v>2.8713100338328756E-2</v>
      </c>
      <c r="D122" s="154" t="s">
        <v>1152</v>
      </c>
      <c r="E122" s="98"/>
      <c r="F122" s="154">
        <f t="shared" si="1"/>
        <v>2.8713100338328756E-2</v>
      </c>
      <c r="G122" s="39"/>
    </row>
    <row r="123" spans="1:7" x14ac:dyDescent="0.35">
      <c r="A123" s="22" t="s">
        <v>1669</v>
      </c>
      <c r="B123" s="214" t="s">
        <v>3007</v>
      </c>
      <c r="C123" s="154">
        <v>2.3183703656366843E-2</v>
      </c>
      <c r="D123" s="154" t="s">
        <v>1152</v>
      </c>
      <c r="E123" s="98"/>
      <c r="F123" s="154">
        <f t="shared" si="1"/>
        <v>2.3183703656366843E-2</v>
      </c>
      <c r="G123" s="39"/>
    </row>
    <row r="124" spans="1:7" x14ac:dyDescent="0.35">
      <c r="A124" s="22" t="s">
        <v>1670</v>
      </c>
      <c r="B124" s="214" t="s">
        <v>3008</v>
      </c>
      <c r="C124" s="154">
        <v>5.0592625540459048E-2</v>
      </c>
      <c r="D124" s="154" t="s">
        <v>1152</v>
      </c>
      <c r="E124" s="98"/>
      <c r="F124" s="154">
        <f t="shared" si="1"/>
        <v>5.0592625540459048E-2</v>
      </c>
      <c r="G124" s="39"/>
    </row>
    <row r="125" spans="1:7" x14ac:dyDescent="0.35">
      <c r="A125" s="22" t="s">
        <v>1671</v>
      </c>
      <c r="B125" s="214" t="s">
        <v>3009</v>
      </c>
      <c r="C125" s="154">
        <v>7.937560744349019E-2</v>
      </c>
      <c r="D125" s="154" t="s">
        <v>1152</v>
      </c>
      <c r="E125" s="98"/>
      <c r="F125" s="154">
        <f t="shared" si="1"/>
        <v>7.937560744349019E-2</v>
      </c>
      <c r="G125" s="39"/>
    </row>
    <row r="126" spans="1:7" x14ac:dyDescent="0.35">
      <c r="A126" s="22" t="s">
        <v>1672</v>
      </c>
      <c r="B126" s="214" t="s">
        <v>3010</v>
      </c>
      <c r="C126" s="154">
        <v>0.24952968268307987</v>
      </c>
      <c r="D126" s="154" t="s">
        <v>1152</v>
      </c>
      <c r="E126" s="98"/>
      <c r="F126" s="154">
        <f t="shared" si="1"/>
        <v>0.24952968268307987</v>
      </c>
      <c r="G126" s="39"/>
    </row>
    <row r="127" spans="1:7" x14ac:dyDescent="0.35">
      <c r="A127" s="22" t="s">
        <v>1673</v>
      </c>
      <c r="B127" s="214" t="s">
        <v>3011</v>
      </c>
      <c r="C127" s="154">
        <v>1.0706741476990465E-2</v>
      </c>
      <c r="D127" s="154" t="s">
        <v>1152</v>
      </c>
      <c r="E127" s="98"/>
      <c r="F127" s="154">
        <f t="shared" si="1"/>
        <v>1.0706741476990465E-2</v>
      </c>
      <c r="G127" s="39"/>
    </row>
    <row r="128" spans="1:7" x14ac:dyDescent="0.35">
      <c r="A128" s="22" t="s">
        <v>1674</v>
      </c>
      <c r="B128" s="214" t="s">
        <v>3012</v>
      </c>
      <c r="C128" s="154">
        <v>2.9260867969600111E-2</v>
      </c>
      <c r="D128" s="154" t="s">
        <v>1152</v>
      </c>
      <c r="E128" s="98"/>
      <c r="F128" s="154">
        <f t="shared" si="1"/>
        <v>2.9260867969600111E-2</v>
      </c>
      <c r="G128" s="39"/>
    </row>
    <row r="129" spans="1:7" x14ac:dyDescent="0.35">
      <c r="A129" s="22" t="s">
        <v>1675</v>
      </c>
      <c r="B129" s="214" t="s">
        <v>3013</v>
      </c>
      <c r="C129" s="154">
        <v>1.9516075462613039E-2</v>
      </c>
      <c r="D129" s="154" t="s">
        <v>1152</v>
      </c>
      <c r="E129" s="98"/>
      <c r="F129" s="154">
        <f t="shared" si="1"/>
        <v>1.9516075462613039E-2</v>
      </c>
      <c r="G129" s="39"/>
    </row>
    <row r="130" spans="1:7" x14ac:dyDescent="0.35">
      <c r="A130" s="22" t="s">
        <v>1676</v>
      </c>
      <c r="B130" s="214" t="s">
        <v>3014</v>
      </c>
      <c r="C130" s="154">
        <v>7.973729304600842E-2</v>
      </c>
      <c r="D130" s="154" t="s">
        <v>1152</v>
      </c>
      <c r="E130" s="98"/>
      <c r="F130" s="154">
        <f t="shared" si="1"/>
        <v>7.973729304600842E-2</v>
      </c>
      <c r="G130" s="39"/>
    </row>
    <row r="131" spans="1:7" x14ac:dyDescent="0.35">
      <c r="A131" s="22" t="s">
        <v>1677</v>
      </c>
      <c r="B131" s="214" t="s">
        <v>3015</v>
      </c>
      <c r="C131" s="154">
        <v>9.5879997630322081E-2</v>
      </c>
      <c r="D131" s="154" t="s">
        <v>1152</v>
      </c>
      <c r="E131" s="98"/>
      <c r="F131" s="154">
        <f t="shared" si="1"/>
        <v>9.5879997630322081E-2</v>
      </c>
      <c r="G131" s="39"/>
    </row>
    <row r="132" spans="1:7" x14ac:dyDescent="0.35">
      <c r="A132" s="22" t="s">
        <v>1678</v>
      </c>
      <c r="B132" s="214" t="s">
        <v>3016</v>
      </c>
      <c r="C132" s="154">
        <v>8.8889232684728047E-3</v>
      </c>
      <c r="D132" s="154" t="s">
        <v>1152</v>
      </c>
      <c r="E132" s="98"/>
      <c r="F132" s="154">
        <f t="shared" si="1"/>
        <v>8.8889232684728047E-3</v>
      </c>
      <c r="G132" s="39"/>
    </row>
    <row r="133" spans="1:7" x14ac:dyDescent="0.35">
      <c r="A133" s="22" t="s">
        <v>1679</v>
      </c>
      <c r="B133" s="214" t="s">
        <v>3017</v>
      </c>
      <c r="C133" s="154">
        <v>2.6354862761018928E-2</v>
      </c>
      <c r="D133" s="154" t="s">
        <v>1152</v>
      </c>
      <c r="E133" s="98"/>
      <c r="F133" s="154">
        <f t="shared" si="1"/>
        <v>2.6354862761018928E-2</v>
      </c>
      <c r="G133" s="39"/>
    </row>
    <row r="134" spans="1:7" x14ac:dyDescent="0.35">
      <c r="A134" s="22" t="s">
        <v>1680</v>
      </c>
      <c r="B134" s="214" t="s">
        <v>3018</v>
      </c>
      <c r="C134" s="154">
        <v>9.9225144931424897E-2</v>
      </c>
      <c r="D134" s="154" t="s">
        <v>1152</v>
      </c>
      <c r="E134" s="98"/>
      <c r="F134" s="154">
        <f t="shared" si="1"/>
        <v>9.9225144931424897E-2</v>
      </c>
      <c r="G134" s="39"/>
    </row>
    <row r="135" spans="1:7" x14ac:dyDescent="0.35">
      <c r="A135" s="22" t="s">
        <v>1681</v>
      </c>
      <c r="B135" s="214" t="s">
        <v>3019</v>
      </c>
      <c r="C135" s="154">
        <v>3.3343995822370728E-2</v>
      </c>
      <c r="D135" s="154" t="s">
        <v>1152</v>
      </c>
      <c r="E135" s="98"/>
      <c r="F135" s="154">
        <f t="shared" si="1"/>
        <v>3.3343995822370728E-2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0.16826573913557577</v>
      </c>
      <c r="D171" s="154" t="s">
        <v>1152</v>
      </c>
      <c r="E171" s="99"/>
      <c r="F171" s="154">
        <f>IF(C171="","",C171)</f>
        <v>0.16826573913557577</v>
      </c>
      <c r="G171" s="39"/>
    </row>
    <row r="172" spans="1:7" x14ac:dyDescent="0.35">
      <c r="A172" s="22" t="s">
        <v>1717</v>
      </c>
      <c r="B172" s="22" t="s">
        <v>560</v>
      </c>
      <c r="C172" s="154">
        <v>0.83173426086442315</v>
      </c>
      <c r="D172" s="154" t="s">
        <v>1152</v>
      </c>
      <c r="E172" s="99"/>
      <c r="F172" s="154">
        <f t="shared" ref="F172:F173" si="2">IF(C172="","",C172)</f>
        <v>0.83173426086442315</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2.4924243985553415E-2</v>
      </c>
      <c r="D191" s="154" t="s">
        <v>1152</v>
      </c>
      <c r="E191" s="99"/>
      <c r="F191" s="154">
        <f>IF(C191="","",C191)</f>
        <v>2.4924243985553415E-2</v>
      </c>
      <c r="G191" s="39"/>
    </row>
    <row r="192" spans="1:7" x14ac:dyDescent="0.35">
      <c r="A192" s="22" t="s">
        <v>1735</v>
      </c>
      <c r="B192" s="18" t="s">
        <v>2968</v>
      </c>
      <c r="C192" s="154">
        <v>4.7844247436265391E-2</v>
      </c>
      <c r="D192" s="154" t="s">
        <v>1152</v>
      </c>
      <c r="E192" s="99"/>
      <c r="F192" s="154">
        <f t="shared" ref="F192:F195" si="4">IF(C192="","",C192)</f>
        <v>4.7844247436265391E-2</v>
      </c>
      <c r="G192" s="39"/>
    </row>
    <row r="193" spans="1:7" x14ac:dyDescent="0.35">
      <c r="A193" s="22" t="s">
        <v>1736</v>
      </c>
      <c r="B193" s="18" t="s">
        <v>2969</v>
      </c>
      <c r="C193" s="154">
        <v>2.9054535922298903E-2</v>
      </c>
      <c r="D193" s="154" t="s">
        <v>1152</v>
      </c>
      <c r="E193" s="98"/>
      <c r="F193" s="154">
        <f t="shared" si="4"/>
        <v>2.9054535922298903E-2</v>
      </c>
      <c r="G193" s="39"/>
    </row>
    <row r="194" spans="1:7" x14ac:dyDescent="0.35">
      <c r="A194" s="22" t="s">
        <v>1737</v>
      </c>
      <c r="B194" s="18" t="s">
        <v>2970</v>
      </c>
      <c r="C194" s="154">
        <v>5.1648983829543915E-2</v>
      </c>
      <c r="D194" s="154" t="s">
        <v>1152</v>
      </c>
      <c r="E194" s="98"/>
      <c r="F194" s="154">
        <f t="shared" si="4"/>
        <v>5.1648983829543915E-2</v>
      </c>
      <c r="G194" s="39"/>
    </row>
    <row r="195" spans="1:7" x14ac:dyDescent="0.35">
      <c r="A195" s="22" t="s">
        <v>1738</v>
      </c>
      <c r="B195" s="18" t="s">
        <v>2971</v>
      </c>
      <c r="C195" s="154">
        <v>0.84652798882633828</v>
      </c>
      <c r="D195" s="154" t="s">
        <v>1152</v>
      </c>
      <c r="E195" s="98"/>
      <c r="F195" s="154">
        <f t="shared" si="4"/>
        <v>0.84652798882633828</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0</v>
      </c>
      <c r="D201" s="154" t="s">
        <v>1152</v>
      </c>
      <c r="E201" s="99"/>
      <c r="F201" s="154">
        <f>IF(C201="","",C201)</f>
        <v>0</v>
      </c>
      <c r="G201" s="39"/>
    </row>
    <row r="202" spans="1:7" x14ac:dyDescent="0.35">
      <c r="A202" s="22" t="s">
        <v>2225</v>
      </c>
      <c r="B202" s="160" t="s">
        <v>2989</v>
      </c>
      <c r="C202" s="154">
        <v>0</v>
      </c>
      <c r="D202" s="154" t="s">
        <v>1152</v>
      </c>
      <c r="E202" s="99"/>
      <c r="F202" s="154">
        <f>IF(C202="","",C202)</f>
        <v>0</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f>C26/D18*1000</f>
        <v>219.35178419001934</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2354.4177412133936</v>
      </c>
      <c r="D214" s="212">
        <v>15759</v>
      </c>
      <c r="E214" s="36"/>
      <c r="F214" s="110">
        <f>IF($C$238=0,"",IF(C214="[for completion]","",IF(C214="","",C214/$C$238)))</f>
        <v>0.43905282698117859</v>
      </c>
      <c r="G214" s="110">
        <f>IF($D$238=0,"",IF(D214="[for completion]","",IF(D214="","",D214/$D$238)))</f>
        <v>0.64461897165296356</v>
      </c>
    </row>
    <row r="215" spans="1:7" x14ac:dyDescent="0.35">
      <c r="A215" s="22" t="s">
        <v>1742</v>
      </c>
      <c r="B215" s="214" t="s">
        <v>3021</v>
      </c>
      <c r="C215" s="211">
        <v>2583.3833916382109</v>
      </c>
      <c r="D215" s="212">
        <v>7991</v>
      </c>
      <c r="E215" s="36"/>
      <c r="F215" s="110">
        <f t="shared" ref="F215:F237" si="5">IF($C$238=0,"",IF(C215="[for completion]","",IF(C215="","",C215/$C$238)))</f>
        <v>0.48175043936358924</v>
      </c>
      <c r="G215" s="110">
        <f t="shared" ref="G215:G237" si="6">IF($D$238=0,"",IF(D215="[for completion]","",IF(D215="","",D215/$D$238)))</f>
        <v>0.32687037264286006</v>
      </c>
    </row>
    <row r="216" spans="1:7" x14ac:dyDescent="0.35">
      <c r="A216" s="22" t="s">
        <v>1743</v>
      </c>
      <c r="B216" s="214" t="s">
        <v>3022</v>
      </c>
      <c r="C216" s="211">
        <v>422.64714600182498</v>
      </c>
      <c r="D216" s="212">
        <v>695</v>
      </c>
      <c r="E216" s="36"/>
      <c r="F216" s="110">
        <f t="shared" si="5"/>
        <v>7.8815420483534945E-2</v>
      </c>
      <c r="G216" s="110">
        <f t="shared" si="6"/>
        <v>2.8428846075183048E-2</v>
      </c>
    </row>
    <row r="217" spans="1:7" x14ac:dyDescent="0.35">
      <c r="A217" s="22" t="s">
        <v>1744</v>
      </c>
      <c r="B217" s="214" t="s">
        <v>3023</v>
      </c>
      <c r="C217" s="211">
        <v>2.0447892400000001</v>
      </c>
      <c r="D217" s="212">
        <v>2</v>
      </c>
      <c r="E217" s="36"/>
      <c r="F217" s="110">
        <f t="shared" si="5"/>
        <v>3.81313171697395E-4</v>
      </c>
      <c r="G217" s="110">
        <f t="shared" si="6"/>
        <v>8.1809628993332519E-5</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x14ac:dyDescent="0.35">
      <c r="A228" s="22" t="s">
        <v>1755</v>
      </c>
      <c r="B228" s="150"/>
      <c r="C228" s="138"/>
      <c r="D228" s="155"/>
      <c r="E228" s="39"/>
      <c r="F228" s="110" t="str">
        <f t="shared" si="5"/>
        <v/>
      </c>
      <c r="G228" s="110" t="str">
        <f t="shared" si="6"/>
        <v/>
      </c>
    </row>
    <row r="229" spans="1:7" x14ac:dyDescent="0.35">
      <c r="A229" s="22" t="s">
        <v>1756</v>
      </c>
      <c r="B229" s="150"/>
      <c r="C229" s="138"/>
      <c r="D229" s="155"/>
      <c r="E229" s="22"/>
      <c r="F229" s="110" t="str">
        <f t="shared" si="5"/>
        <v/>
      </c>
      <c r="G229" s="110" t="str">
        <f t="shared" si="6"/>
        <v/>
      </c>
    </row>
    <row r="230" spans="1:7" x14ac:dyDescent="0.35">
      <c r="A230" s="22" t="s">
        <v>1757</v>
      </c>
      <c r="B230" s="150"/>
      <c r="C230" s="138"/>
      <c r="D230" s="155"/>
      <c r="E230" s="92"/>
      <c r="F230" s="110" t="str">
        <f t="shared" si="5"/>
        <v/>
      </c>
      <c r="G230" s="110" t="str">
        <f t="shared" si="6"/>
        <v/>
      </c>
    </row>
    <row r="231" spans="1:7" x14ac:dyDescent="0.35">
      <c r="A231" s="22" t="s">
        <v>1758</v>
      </c>
      <c r="B231" s="150"/>
      <c r="C231" s="138"/>
      <c r="D231" s="155"/>
      <c r="E231" s="92"/>
      <c r="F231" s="110" t="str">
        <f t="shared" si="5"/>
        <v/>
      </c>
      <c r="G231" s="110" t="str">
        <f t="shared" si="6"/>
        <v/>
      </c>
    </row>
    <row r="232" spans="1:7" x14ac:dyDescent="0.35">
      <c r="A232" s="22" t="s">
        <v>1759</v>
      </c>
      <c r="B232" s="150"/>
      <c r="C232" s="138"/>
      <c r="D232" s="155"/>
      <c r="E232" s="92"/>
      <c r="F232" s="110" t="str">
        <f t="shared" si="5"/>
        <v/>
      </c>
      <c r="G232" s="110" t="str">
        <f t="shared" si="6"/>
        <v/>
      </c>
    </row>
    <row r="233" spans="1:7" x14ac:dyDescent="0.35">
      <c r="A233" s="22" t="s">
        <v>1760</v>
      </c>
      <c r="B233" s="150"/>
      <c r="C233" s="138"/>
      <c r="D233" s="155"/>
      <c r="E233" s="92"/>
      <c r="F233" s="110" t="str">
        <f t="shared" si="5"/>
        <v/>
      </c>
      <c r="G233" s="110" t="str">
        <f t="shared" si="6"/>
        <v/>
      </c>
    </row>
    <row r="234" spans="1:7" x14ac:dyDescent="0.35">
      <c r="A234" s="22" t="s">
        <v>1761</v>
      </c>
      <c r="B234" s="150"/>
      <c r="C234" s="138"/>
      <c r="D234" s="155"/>
      <c r="E234" s="92"/>
      <c r="F234" s="110" t="str">
        <f t="shared" si="5"/>
        <v/>
      </c>
      <c r="G234" s="110" t="str">
        <f t="shared" si="6"/>
        <v/>
      </c>
    </row>
    <row r="235" spans="1:7" x14ac:dyDescent="0.35">
      <c r="A235" s="22" t="s">
        <v>1762</v>
      </c>
      <c r="B235" s="150"/>
      <c r="C235" s="138"/>
      <c r="D235" s="155"/>
      <c r="E235" s="92"/>
      <c r="F235" s="110" t="str">
        <f t="shared" si="5"/>
        <v/>
      </c>
      <c r="G235" s="110" t="str">
        <f t="shared" si="6"/>
        <v/>
      </c>
    </row>
    <row r="236" spans="1:7" x14ac:dyDescent="0.35">
      <c r="A236" s="22" t="s">
        <v>1763</v>
      </c>
      <c r="B236" s="150"/>
      <c r="C236" s="138"/>
      <c r="D236" s="155"/>
      <c r="E236" s="92"/>
      <c r="F236" s="110" t="str">
        <f t="shared" si="5"/>
        <v/>
      </c>
      <c r="G236" s="110" t="str">
        <f t="shared" si="6"/>
        <v/>
      </c>
    </row>
    <row r="237" spans="1:7"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5362.4930680934285</v>
      </c>
      <c r="D238" s="47">
        <f>SUM(D214:D237)</f>
        <v>24447</v>
      </c>
      <c r="E238" s="92"/>
      <c r="F238" s="119">
        <f>SUM(F214:F237)</f>
        <v>1.0000000000000002</v>
      </c>
      <c r="G238" s="119">
        <f>SUM(G214:G237)</f>
        <v>1</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0.33046151800572759</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4063.846841083403</v>
      </c>
      <c r="D265" s="212">
        <v>20681</v>
      </c>
      <c r="E265" s="22"/>
      <c r="F265" s="110">
        <f>IF($C$273=0,"",IF(C265="[for completion]","",IF(C265="","",C265/$C$273)))</f>
        <v>0.75782789636840975</v>
      </c>
      <c r="G265" s="110">
        <f>IF($D$273=0,"",IF(D265="[for completion]","",IF(D265="","",D265/$D$273)))</f>
        <v>0.84595246860555484</v>
      </c>
    </row>
    <row r="266" spans="1:7" x14ac:dyDescent="0.35">
      <c r="A266" s="22" t="s">
        <v>1787</v>
      </c>
      <c r="B266" s="22" t="s">
        <v>636</v>
      </c>
      <c r="C266" s="211">
        <v>778.51832742000011</v>
      </c>
      <c r="D266" s="212">
        <v>2453</v>
      </c>
      <c r="E266" s="22"/>
      <c r="F266" s="110">
        <f t="shared" ref="F266:F272" si="9">IF($C$273=0,"",IF(C266="[for completion]","",IF(C266="","",C266/$C$273)))</f>
        <v>0.14517843054234414</v>
      </c>
      <c r="G266" s="110">
        <f t="shared" ref="G266:G272" si="10">IF($D$273=0,"",IF(D266="[for completion]","",IF(D266="","",D266/$D$273)))</f>
        <v>0.10033950996032233</v>
      </c>
    </row>
    <row r="267" spans="1:7" x14ac:dyDescent="0.35">
      <c r="A267" s="22" t="s">
        <v>1788</v>
      </c>
      <c r="B267" s="22" t="s">
        <v>638</v>
      </c>
      <c r="C267" s="211">
        <v>243.37625337999992</v>
      </c>
      <c r="D267" s="212">
        <v>698</v>
      </c>
      <c r="E267" s="22"/>
      <c r="F267" s="110">
        <f t="shared" si="9"/>
        <v>4.5384907782553212E-2</v>
      </c>
      <c r="G267" s="110">
        <f t="shared" si="10"/>
        <v>2.8551560518673049E-2</v>
      </c>
    </row>
    <row r="268" spans="1:7" x14ac:dyDescent="0.35">
      <c r="A268" s="22" t="s">
        <v>1789</v>
      </c>
      <c r="B268" s="22" t="s">
        <v>640</v>
      </c>
      <c r="C268" s="211">
        <v>151.17542252999996</v>
      </c>
      <c r="D268" s="212">
        <v>357</v>
      </c>
      <c r="E268" s="22"/>
      <c r="F268" s="110">
        <f t="shared" si="9"/>
        <v>2.8191257426417399E-2</v>
      </c>
      <c r="G268" s="110">
        <f t="shared" si="10"/>
        <v>1.4603018775309853E-2</v>
      </c>
    </row>
    <row r="269" spans="1:7" x14ac:dyDescent="0.35">
      <c r="A269" s="22" t="s">
        <v>1790</v>
      </c>
      <c r="B269" s="22" t="s">
        <v>642</v>
      </c>
      <c r="C269" s="211">
        <v>74.199268089999975</v>
      </c>
      <c r="D269" s="212">
        <v>159</v>
      </c>
      <c r="E269" s="22"/>
      <c r="F269" s="110">
        <f t="shared" si="9"/>
        <v>1.3836711236324453E-2</v>
      </c>
      <c r="G269" s="110">
        <f t="shared" si="10"/>
        <v>6.503865504969935E-3</v>
      </c>
    </row>
    <row r="270" spans="1:7" x14ac:dyDescent="0.35">
      <c r="A270" s="22" t="s">
        <v>1791</v>
      </c>
      <c r="B270" s="22" t="s">
        <v>644</v>
      </c>
      <c r="C270" s="211">
        <v>51.37695558999998</v>
      </c>
      <c r="D270" s="212">
        <v>99</v>
      </c>
      <c r="E270" s="22"/>
      <c r="F270" s="110">
        <f t="shared" si="9"/>
        <v>9.5807966439510374E-3</v>
      </c>
      <c r="G270" s="110">
        <f t="shared" si="10"/>
        <v>4.0495766351699592E-3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5362.4930680934031</v>
      </c>
      <c r="D273" s="104">
        <f>SUM(D265:D272)</f>
        <v>24447</v>
      </c>
      <c r="E273" s="22"/>
      <c r="F273" s="119">
        <f>SUM(F265:F272)</f>
        <v>1</v>
      </c>
      <c r="G273" s="119">
        <f>SUM(G265:G272)</f>
        <v>1</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397.64219776813599</v>
      </c>
      <c r="D308" s="212">
        <v>1666</v>
      </c>
      <c r="E308" s="28"/>
      <c r="F308" s="110">
        <f>IF($C$326=0,"",IF(C308="[for completion]","",IF(C308="","",C308/$C$326)))</f>
        <v>7.415248704638662E-2</v>
      </c>
      <c r="G308" s="110">
        <f>IF($D$326=0,"",IF(D308="[for completion]","",IF(D308="","",D308/$D$326)))</f>
        <v>6.8027766435279705E-2</v>
      </c>
    </row>
    <row r="309" spans="1:7" x14ac:dyDescent="0.35">
      <c r="A309" s="22" t="s">
        <v>1827</v>
      </c>
      <c r="B309" s="214" t="s">
        <v>3025</v>
      </c>
      <c r="C309" s="211">
        <v>202.64119144337855</v>
      </c>
      <c r="D309" s="212">
        <v>776</v>
      </c>
      <c r="E309" s="28"/>
      <c r="F309" s="110">
        <f t="shared" ref="F309:F325" si="11">IF($C$326=0,"",IF(C309="[for completion]","",IF(C309="","",C309/$C$326)))</f>
        <v>3.7788616016882839E-2</v>
      </c>
      <c r="G309" s="110">
        <f t="shared" ref="G309:G325" si="12">IF($D$326=0,"",IF(D309="[for completion]","",IF(D309="","",D309/$D$326)))</f>
        <v>3.1686402613311557E-2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4762.2096788819144</v>
      </c>
      <c r="D325" s="155">
        <v>22048</v>
      </c>
      <c r="E325" s="28"/>
      <c r="F325" s="110">
        <f t="shared" si="11"/>
        <v>0.88805889693673068</v>
      </c>
      <c r="G325" s="110">
        <f t="shared" si="12"/>
        <v>0.90028583095140868</v>
      </c>
    </row>
    <row r="326" spans="1:7" x14ac:dyDescent="0.35">
      <c r="A326" s="22" t="s">
        <v>1844</v>
      </c>
      <c r="B326" s="39" t="s">
        <v>91</v>
      </c>
      <c r="C326" s="103">
        <f>SUM(C308:C325)</f>
        <v>5362.4930680934285</v>
      </c>
      <c r="D326" s="104">
        <f>SUM(D308:D325)</f>
        <v>24490</v>
      </c>
      <c r="E326" s="28"/>
      <c r="F326" s="119">
        <f>SUM(F308:F325)</f>
        <v>1.0000000000000002</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188.21861376337853</v>
      </c>
      <c r="D331" s="212">
        <v>723</v>
      </c>
      <c r="E331" s="28"/>
      <c r="F331" s="110">
        <f>IF($C$349=0,"",IF(C331="[for completion]","",IF(C331="","",C331/$C$349)))</f>
        <v>3.5099087564936939E-2</v>
      </c>
      <c r="G331" s="110">
        <f>IF($D$349=0,"",IF(D331="[for completion]","",IF(D331="","",D331/$D$349)))</f>
        <v>2.9522253981216825E-2</v>
      </c>
    </row>
    <row r="332" spans="1:7" x14ac:dyDescent="0.35">
      <c r="A332" s="22" t="s">
        <v>1849</v>
      </c>
      <c r="B332" s="150" t="s">
        <v>3027</v>
      </c>
      <c r="C332" s="211">
        <v>991.83190127645901</v>
      </c>
      <c r="D332" s="212">
        <v>3775</v>
      </c>
      <c r="E332" s="28"/>
      <c r="F332" s="110">
        <f t="shared" ref="F332:F348" si="13">IF($C$349=0,"",IF(C332="[for completion]","",IF(C332="","",C332/$C$349)))</f>
        <v>0.18495723699445146</v>
      </c>
      <c r="G332" s="110">
        <f t="shared" ref="G332:G348" si="14">IF($D$349=0,"",IF(D332="[for completion]","",IF(D332="","",D332/$D$349)))</f>
        <v>0.15414454879542672</v>
      </c>
    </row>
    <row r="333" spans="1:7" x14ac:dyDescent="0.35">
      <c r="A333" s="22" t="s">
        <v>1850</v>
      </c>
      <c r="B333" s="150" t="s">
        <v>3028</v>
      </c>
      <c r="C333" s="211">
        <v>1603.2326746603624</v>
      </c>
      <c r="D333" s="212">
        <v>8212</v>
      </c>
      <c r="E333" s="28"/>
      <c r="F333" s="110">
        <f t="shared" si="13"/>
        <v>0.29897151461127641</v>
      </c>
      <c r="G333" s="110">
        <f t="shared" si="14"/>
        <v>0.33532053899550834</v>
      </c>
    </row>
    <row r="334" spans="1:7" x14ac:dyDescent="0.35">
      <c r="A334" s="22" t="s">
        <v>1851</v>
      </c>
      <c r="B334" s="150" t="s">
        <v>3029</v>
      </c>
      <c r="C334" s="211">
        <v>2477.7007719260087</v>
      </c>
      <c r="D334" s="212">
        <v>11340</v>
      </c>
      <c r="E334" s="28"/>
      <c r="F334" s="110">
        <f t="shared" si="13"/>
        <v>0.46204269925647229</v>
      </c>
      <c r="G334" s="110">
        <f t="shared" si="14"/>
        <v>0.46304614128215599</v>
      </c>
    </row>
    <row r="335" spans="1:7" x14ac:dyDescent="0.35">
      <c r="A335" s="22" t="s">
        <v>1852</v>
      </c>
      <c r="B335" s="150" t="s">
        <v>3030</v>
      </c>
      <c r="C335" s="211">
        <v>69.996783565120992</v>
      </c>
      <c r="D335" s="212">
        <v>299</v>
      </c>
      <c r="E335" s="28"/>
      <c r="F335" s="110">
        <f t="shared" si="13"/>
        <v>1.3053030125409103E-2</v>
      </c>
      <c r="G335" s="110">
        <f t="shared" si="14"/>
        <v>1.2209064924458963E-2</v>
      </c>
    </row>
    <row r="336" spans="1:7" x14ac:dyDescent="0.35">
      <c r="A336" s="22" t="s">
        <v>1853</v>
      </c>
      <c r="B336" s="150" t="s">
        <v>3031</v>
      </c>
      <c r="C336" s="211">
        <v>23.05975074209616</v>
      </c>
      <c r="D336" s="212">
        <v>105</v>
      </c>
      <c r="E336" s="28"/>
      <c r="F336" s="110">
        <f t="shared" si="13"/>
        <v>4.3001921772730222E-3</v>
      </c>
      <c r="G336" s="110">
        <f t="shared" si="14"/>
        <v>4.2874642711310737E-3</v>
      </c>
    </row>
    <row r="337" spans="1:7" x14ac:dyDescent="0.35">
      <c r="A337" s="22" t="s">
        <v>1854</v>
      </c>
      <c r="B337" s="214" t="s">
        <v>3032</v>
      </c>
      <c r="C337" s="211">
        <v>8.452572159999999</v>
      </c>
      <c r="D337" s="212">
        <v>36</v>
      </c>
      <c r="E337" s="28"/>
      <c r="F337" s="110">
        <f t="shared" si="13"/>
        <v>1.5762392701805794E-3</v>
      </c>
      <c r="G337" s="110">
        <f t="shared" si="14"/>
        <v>1.4699877501020825E-3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5362.4930680934267</v>
      </c>
      <c r="D349" s="104">
        <f>SUM(D331:D348)</f>
        <v>24490</v>
      </c>
      <c r="E349" s="28"/>
      <c r="F349" s="119">
        <f>SUM(F331:F348)</f>
        <v>1</v>
      </c>
      <c r="G349" s="119">
        <f>SUM(G331:G348)</f>
        <v>0.99999999999999989</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1.18835801</v>
      </c>
      <c r="D353" s="212">
        <v>4</v>
      </c>
      <c r="E353" s="28"/>
      <c r="F353" s="110">
        <f>IF($C$366=0,"",IF(C353="[for completion]","",IF(C353="","",C353/$C$366)))</f>
        <v>2.2160550977131741E-4</v>
      </c>
      <c r="G353" s="110">
        <f>IF($D$366=0,"",IF(D353="[for completion]","",IF(D353="","",D353/$D$366)))</f>
        <v>1.6333197223356472E-4</v>
      </c>
    </row>
    <row r="354" spans="1:7" x14ac:dyDescent="0.35">
      <c r="A354" s="22" t="s">
        <v>1860</v>
      </c>
      <c r="B354" s="39" t="s">
        <v>1560</v>
      </c>
      <c r="C354" s="211">
        <v>1.5636984899999999</v>
      </c>
      <c r="D354" s="212">
        <v>10</v>
      </c>
      <c r="E354" s="28"/>
      <c r="F354" s="110">
        <f t="shared" ref="F354:F365" si="15">IF($C$366=0,"",IF(C354="[for completion]","",IF(C354="","",C354/$C$366)))</f>
        <v>2.9159916295350195E-4</v>
      </c>
      <c r="G354" s="110">
        <f t="shared" ref="G354:G365" si="16">IF($D$366=0,"",IF(D354="[for completion]","",IF(D354="","",D354/$D$366)))</f>
        <v>4.0832993058391182E-4</v>
      </c>
    </row>
    <row r="355" spans="1:7" x14ac:dyDescent="0.35">
      <c r="A355" s="22" t="s">
        <v>1861</v>
      </c>
      <c r="B355" s="39" t="s">
        <v>2235</v>
      </c>
      <c r="C355" s="211">
        <v>4.7121903122814803</v>
      </c>
      <c r="D355" s="212">
        <v>26</v>
      </c>
      <c r="E355" s="28"/>
      <c r="F355" s="110">
        <f t="shared" si="15"/>
        <v>8.78731264067973E-4</v>
      </c>
      <c r="G355" s="110">
        <f t="shared" si="16"/>
        <v>1.0616578195181707E-3</v>
      </c>
    </row>
    <row r="356" spans="1:7" x14ac:dyDescent="0.35">
      <c r="A356" s="22" t="s">
        <v>1862</v>
      </c>
      <c r="B356" s="39" t="s">
        <v>1561</v>
      </c>
      <c r="C356" s="211">
        <v>8.1862986400000004</v>
      </c>
      <c r="D356" s="212">
        <v>44</v>
      </c>
      <c r="E356" s="28"/>
      <c r="F356" s="110">
        <f t="shared" si="15"/>
        <v>1.5265844703293097E-3</v>
      </c>
      <c r="G356" s="110">
        <f t="shared" si="16"/>
        <v>1.7966516945692118E-3</v>
      </c>
    </row>
    <row r="357" spans="1:7" x14ac:dyDescent="0.35">
      <c r="A357" s="22" t="s">
        <v>1863</v>
      </c>
      <c r="B357" s="39" t="s">
        <v>1562</v>
      </c>
      <c r="C357" s="211">
        <v>10.787974640000002</v>
      </c>
      <c r="D357" s="212">
        <v>53</v>
      </c>
      <c r="E357" s="28"/>
      <c r="F357" s="110">
        <f t="shared" si="15"/>
        <v>2.0117461231209648E-3</v>
      </c>
      <c r="G357" s="110">
        <f t="shared" si="16"/>
        <v>2.1641486320947327E-3</v>
      </c>
    </row>
    <row r="358" spans="1:7" x14ac:dyDescent="0.35">
      <c r="A358" s="22" t="s">
        <v>1864</v>
      </c>
      <c r="B358" s="39" t="s">
        <v>1563</v>
      </c>
      <c r="C358" s="211">
        <v>4.8137165499999979</v>
      </c>
      <c r="D358" s="212">
        <v>27</v>
      </c>
      <c r="E358" s="28"/>
      <c r="F358" s="110">
        <f t="shared" si="15"/>
        <v>8.976639202839024E-4</v>
      </c>
      <c r="G358" s="110">
        <f t="shared" si="16"/>
        <v>1.1024908125765618E-3</v>
      </c>
    </row>
    <row r="359" spans="1:7" x14ac:dyDescent="0.35">
      <c r="A359" s="22" t="s">
        <v>1953</v>
      </c>
      <c r="B359" s="39" t="s">
        <v>1564</v>
      </c>
      <c r="C359" s="211">
        <v>4.2245242000000003</v>
      </c>
      <c r="D359" s="212">
        <v>20</v>
      </c>
      <c r="E359" s="28"/>
      <c r="F359" s="110">
        <f t="shared" si="15"/>
        <v>7.8779107895462152E-4</v>
      </c>
      <c r="G359" s="110">
        <f t="shared" si="16"/>
        <v>8.1665986116782364E-4</v>
      </c>
    </row>
    <row r="360" spans="1:7" x14ac:dyDescent="0.35">
      <c r="A360" s="22" t="s">
        <v>1954</v>
      </c>
      <c r="B360" s="39" t="s">
        <v>1565</v>
      </c>
      <c r="C360" s="211">
        <v>2.9094695999999995</v>
      </c>
      <c r="D360" s="212">
        <v>16</v>
      </c>
      <c r="E360" s="28"/>
      <c r="F360" s="110">
        <f t="shared" si="15"/>
        <v>5.4255913491267746E-4</v>
      </c>
      <c r="G360" s="110">
        <f t="shared" si="16"/>
        <v>6.5332788893425887E-4</v>
      </c>
    </row>
    <row r="361" spans="1:7" x14ac:dyDescent="0.35">
      <c r="A361" s="22" t="s">
        <v>2073</v>
      </c>
      <c r="B361" s="39" t="s">
        <v>2607</v>
      </c>
      <c r="C361" s="195">
        <v>11.745134859999999</v>
      </c>
      <c r="D361" s="207">
        <v>57</v>
      </c>
      <c r="E361" s="28"/>
      <c r="F361" s="110">
        <f t="shared" si="15"/>
        <v>2.1902377701675697E-3</v>
      </c>
      <c r="G361" s="110">
        <f t="shared" si="16"/>
        <v>2.3274806043282973E-3</v>
      </c>
    </row>
    <row r="362" spans="1:7" x14ac:dyDescent="0.35">
      <c r="A362" s="22" t="s">
        <v>2074</v>
      </c>
      <c r="B362" s="22" t="s">
        <v>2610</v>
      </c>
      <c r="C362" s="195">
        <v>32.070152839999992</v>
      </c>
      <c r="D362" s="207">
        <v>187</v>
      </c>
      <c r="F362" s="110">
        <f t="shared" si="15"/>
        <v>5.9804558127666101E-3</v>
      </c>
      <c r="G362" s="110">
        <f t="shared" si="16"/>
        <v>7.635769701919151E-3</v>
      </c>
    </row>
    <row r="363" spans="1:7" x14ac:dyDescent="0.35">
      <c r="A363" s="22" t="s">
        <v>2075</v>
      </c>
      <c r="B363" s="22" t="s">
        <v>2608</v>
      </c>
      <c r="C363" s="195">
        <v>4377.2038553428238</v>
      </c>
      <c r="D363" s="207">
        <v>20978</v>
      </c>
      <c r="F363" s="110">
        <f t="shared" si="15"/>
        <v>0.81626284635908875</v>
      </c>
      <c r="G363" s="110">
        <f t="shared" si="16"/>
        <v>0.85659452837893013</v>
      </c>
    </row>
    <row r="364" spans="1:7" x14ac:dyDescent="0.35">
      <c r="A364" s="22" t="s">
        <v>2631</v>
      </c>
      <c r="B364" s="39" t="s">
        <v>2609</v>
      </c>
      <c r="C364" s="195">
        <v>903.08769460832286</v>
      </c>
      <c r="D364" s="207">
        <v>3068</v>
      </c>
      <c r="E364" s="28"/>
      <c r="F364" s="110">
        <f t="shared" si="15"/>
        <v>0.16840817939358294</v>
      </c>
      <c r="G364" s="110">
        <f t="shared" si="16"/>
        <v>0.12527562270314413</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5362.4930680934276</v>
      </c>
      <c r="D366" s="104">
        <f>SUM(D353:D365)</f>
        <v>24490</v>
      </c>
      <c r="E366" s="28"/>
      <c r="F366" s="98">
        <f>SUM(F353:F365)</f>
        <v>1.0000000000000002</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2846.2093887348951</v>
      </c>
      <c r="D378" s="212">
        <v>12564</v>
      </c>
      <c r="E378" s="28"/>
      <c r="F378" s="110">
        <f t="shared" ref="F378:F384" si="17">IF($C$385=0,"",IF(C378="[for completion]","",IF(C378="","",C378/$C$385)))</f>
        <v>0.53076234366990627</v>
      </c>
      <c r="G378" s="110">
        <f>IF($D$385=0,"",IF(D378="[for completion]","",IF(D378="","",D378/$D$385)))</f>
        <v>0.5130257247856268</v>
      </c>
    </row>
    <row r="379" spans="1:7" x14ac:dyDescent="0.35">
      <c r="A379" s="22" t="s">
        <v>1956</v>
      </c>
      <c r="B379" s="124" t="s">
        <v>1948</v>
      </c>
      <c r="C379" s="211">
        <v>2516.2836793585357</v>
      </c>
      <c r="D379" s="212">
        <v>11926</v>
      </c>
      <c r="E379" s="28"/>
      <c r="F379" s="110">
        <f t="shared" si="17"/>
        <v>0.46923765633009384</v>
      </c>
      <c r="G379" s="110">
        <f t="shared" ref="G379:G384" si="18">IF($D$385=0,"",IF(D379="[for completion]","",IF(D379="","",D379/$D$385)))</f>
        <v>0.4869742752143732</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5362.4930680934303</v>
      </c>
      <c r="D385" s="104">
        <f>SUM(D378:D384)</f>
        <v>24490</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4343.800669510314</v>
      </c>
      <c r="D388" s="212">
        <v>20604</v>
      </c>
      <c r="E388" s="28"/>
      <c r="F388" s="110">
        <f>IF($C$392=0,"",IF(C388="[for completion]","",IF(C388="","",C388/$C$392)))</f>
        <v>0.81003380598395658</v>
      </c>
      <c r="G388" s="110">
        <f>IF($D$392=0,"",IF(D388="[for completion]","",IF(D388="","",D388/$D$392)))</f>
        <v>0.84132298897509183</v>
      </c>
    </row>
    <row r="389" spans="1:7" x14ac:dyDescent="0.35">
      <c r="A389" s="22" t="s">
        <v>2054</v>
      </c>
      <c r="B389" s="124" t="s">
        <v>2140</v>
      </c>
      <c r="C389" s="211">
        <v>1018.6923985831263</v>
      </c>
      <c r="D389" s="212">
        <v>3886</v>
      </c>
      <c r="E389" s="28"/>
      <c r="F389" s="110">
        <f>IF($C$392=0,"",IF(C389="[for completion]","",IF(C389="","",C389/$C$392)))</f>
        <v>0.18996619401604339</v>
      </c>
      <c r="G389" s="110">
        <f>IF($D$392=0,"",IF(D389="[for completion]","",IF(D389="","",D389/$D$392)))</f>
        <v>0.15867701102490814</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5362.4930680934403</v>
      </c>
      <c r="D392" s="104">
        <f>SUM(D388:D391)</f>
        <v>24490</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1" t="s">
        <v>2697</v>
      </c>
      <c r="C9" s="221"/>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1469</v>
      </c>
      <c r="B1" s="220"/>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6" t="s">
        <v>2017</v>
      </c>
      <c r="F5" s="237"/>
      <c r="G5" s="128" t="s">
        <v>2016</v>
      </c>
      <c r="H5" s="126"/>
    </row>
    <row r="6" spans="1:9" x14ac:dyDescent="0.35">
      <c r="A6" s="22"/>
      <c r="B6" s="22"/>
      <c r="C6" s="22"/>
      <c r="D6" s="22"/>
      <c r="F6" s="129"/>
      <c r="G6" s="129"/>
    </row>
    <row r="7" spans="1:9" ht="18.75" customHeight="1" x14ac:dyDescent="0.35">
      <c r="A7" s="26"/>
      <c r="B7" s="222" t="s">
        <v>2044</v>
      </c>
      <c r="C7" s="223"/>
      <c r="D7" s="130"/>
      <c r="E7" s="222" t="s">
        <v>2033</v>
      </c>
      <c r="F7" s="221"/>
      <c r="G7" s="221"/>
      <c r="H7" s="223"/>
    </row>
    <row r="8" spans="1:9" ht="18.75" customHeight="1" x14ac:dyDescent="0.35">
      <c r="A8" s="22"/>
      <c r="B8" s="238" t="s">
        <v>2010</v>
      </c>
      <c r="C8" s="239"/>
      <c r="D8" s="130"/>
      <c r="E8" s="240" t="s">
        <v>33</v>
      </c>
      <c r="F8" s="241"/>
      <c r="G8" s="241"/>
      <c r="H8" s="242"/>
    </row>
    <row r="9" spans="1:9" ht="18.75" customHeight="1" x14ac:dyDescent="0.35">
      <c r="A9" s="22"/>
      <c r="B9" s="238" t="s">
        <v>2014</v>
      </c>
      <c r="C9" s="239"/>
      <c r="D9" s="131"/>
      <c r="E9" s="240"/>
      <c r="F9" s="241"/>
      <c r="G9" s="241"/>
      <c r="H9" s="242"/>
      <c r="I9" s="126"/>
    </row>
    <row r="10" spans="1:9" x14ac:dyDescent="0.35">
      <c r="A10" s="132"/>
      <c r="B10" s="243"/>
      <c r="C10" s="243"/>
      <c r="D10" s="130"/>
      <c r="E10" s="240"/>
      <c r="F10" s="241"/>
      <c r="G10" s="241"/>
      <c r="H10" s="242"/>
      <c r="I10" s="126"/>
    </row>
    <row r="11" spans="1:9" ht="15" thickBot="1" x14ac:dyDescent="0.4">
      <c r="A11" s="132"/>
      <c r="B11" s="244"/>
      <c r="C11" s="245"/>
      <c r="D11" s="131"/>
      <c r="E11" s="240"/>
      <c r="F11" s="241"/>
      <c r="G11" s="241"/>
      <c r="H11" s="242"/>
      <c r="I11" s="126"/>
    </row>
    <row r="12" spans="1:9" x14ac:dyDescent="0.35">
      <c r="A12" s="22"/>
      <c r="B12" s="133"/>
      <c r="C12" s="22"/>
      <c r="D12" s="22"/>
      <c r="E12" s="240"/>
      <c r="F12" s="241"/>
      <c r="G12" s="241"/>
      <c r="H12" s="242"/>
      <c r="I12" s="126"/>
    </row>
    <row r="13" spans="1:9" ht="15.75" customHeight="1" thickBot="1" x14ac:dyDescent="0.4">
      <c r="A13" s="22"/>
      <c r="B13" s="133"/>
      <c r="C13" s="22"/>
      <c r="D13" s="22"/>
      <c r="E13" s="231" t="s">
        <v>2045</v>
      </c>
      <c r="F13" s="232"/>
      <c r="G13" s="233" t="s">
        <v>2046</v>
      </c>
      <c r="H13" s="234"/>
      <c r="I13" s="126"/>
    </row>
    <row r="14" spans="1:9" x14ac:dyDescent="0.35">
      <c r="A14" s="22"/>
      <c r="B14" s="133"/>
      <c r="C14" s="22"/>
      <c r="D14" s="22"/>
      <c r="E14" s="134"/>
      <c r="F14" s="134"/>
      <c r="G14" s="22"/>
      <c r="H14" s="127"/>
    </row>
    <row r="15" spans="1:9" ht="18.75" customHeight="1" x14ac:dyDescent="0.35">
      <c r="A15" s="33"/>
      <c r="B15" s="235" t="s">
        <v>2047</v>
      </c>
      <c r="C15" s="235"/>
      <c r="D15" s="235"/>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5" t="s">
        <v>2014</v>
      </c>
      <c r="C20" s="235"/>
      <c r="D20" s="235"/>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5" t="s">
        <v>2991</v>
      </c>
      <c r="E6" s="215"/>
      <c r="F6" s="215"/>
      <c r="G6" s="215"/>
      <c r="H6" s="215"/>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3034</v>
      </c>
      <c r="G9" s="6"/>
      <c r="H9" s="6"/>
      <c r="I9" s="6"/>
      <c r="J9" s="7"/>
    </row>
    <row r="10" spans="2:10" ht="21" x14ac:dyDescent="0.35">
      <c r="B10" s="5"/>
      <c r="C10" s="6"/>
      <c r="D10" s="6"/>
      <c r="E10" s="6"/>
      <c r="F10" s="11" t="s">
        <v>3033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18" t="s">
        <v>14</v>
      </c>
      <c r="E24" s="219" t="s">
        <v>15</v>
      </c>
      <c r="F24" s="219"/>
      <c r="G24" s="219"/>
      <c r="H24" s="219"/>
      <c r="I24" s="6"/>
      <c r="J24" s="7"/>
    </row>
    <row r="25" spans="2:10" x14ac:dyDescent="0.35">
      <c r="B25" s="5"/>
      <c r="C25" s="6"/>
      <c r="D25" s="6"/>
      <c r="H25" s="6"/>
      <c r="I25" s="6"/>
      <c r="J25" s="7"/>
    </row>
    <row r="26" spans="2:10" x14ac:dyDescent="0.35">
      <c r="B26" s="5"/>
      <c r="C26" s="6"/>
      <c r="D26" s="218" t="s">
        <v>16</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17</v>
      </c>
      <c r="E28" s="219" t="s">
        <v>15</v>
      </c>
      <c r="F28" s="219"/>
      <c r="G28" s="219"/>
      <c r="H28" s="219"/>
      <c r="I28" s="6"/>
      <c r="J28" s="7"/>
    </row>
    <row r="29" spans="2:10" x14ac:dyDescent="0.35">
      <c r="B29" s="5"/>
      <c r="C29" s="6"/>
      <c r="D29" s="14"/>
      <c r="E29" s="14"/>
      <c r="F29" s="14"/>
      <c r="G29" s="14"/>
      <c r="H29" s="14"/>
      <c r="I29" s="6"/>
      <c r="J29" s="7"/>
    </row>
    <row r="30" spans="2:10" x14ac:dyDescent="0.35">
      <c r="B30" s="5"/>
      <c r="C30" s="6"/>
      <c r="D30" s="218" t="s">
        <v>18</v>
      </c>
      <c r="E30" s="219" t="s">
        <v>15</v>
      </c>
      <c r="F30" s="219"/>
      <c r="G30" s="219"/>
      <c r="H30" s="219"/>
      <c r="I30" s="6"/>
      <c r="J30" s="7"/>
    </row>
    <row r="31" spans="2:10" x14ac:dyDescent="0.35">
      <c r="B31" s="5"/>
      <c r="C31" s="6"/>
      <c r="D31" s="14"/>
      <c r="E31" s="14"/>
      <c r="F31" s="14"/>
      <c r="G31" s="14"/>
      <c r="H31" s="14"/>
      <c r="I31" s="6"/>
      <c r="J31" s="7"/>
    </row>
    <row r="32" spans="2:10" x14ac:dyDescent="0.35">
      <c r="B32" s="5"/>
      <c r="C32" s="6"/>
      <c r="D32" s="218" t="s">
        <v>19</v>
      </c>
      <c r="E32" s="219" t="s">
        <v>15</v>
      </c>
      <c r="F32" s="219"/>
      <c r="G32" s="219"/>
      <c r="H32" s="219"/>
      <c r="I32" s="6"/>
      <c r="J32" s="7"/>
    </row>
    <row r="33" spans="2:10" x14ac:dyDescent="0.35">
      <c r="B33" s="5"/>
      <c r="C33" s="6"/>
      <c r="I33" s="6"/>
      <c r="J33" s="7"/>
    </row>
    <row r="34" spans="2:10" x14ac:dyDescent="0.35">
      <c r="B34" s="5"/>
      <c r="C34" s="6"/>
      <c r="D34" s="218" t="s">
        <v>20</v>
      </c>
      <c r="E34" s="219" t="s">
        <v>15</v>
      </c>
      <c r="F34" s="219"/>
      <c r="G34" s="219"/>
      <c r="H34" s="219"/>
      <c r="I34" s="6"/>
      <c r="J34" s="7"/>
    </row>
    <row r="35" spans="2:10" x14ac:dyDescent="0.35">
      <c r="B35" s="5"/>
      <c r="C35" s="6"/>
      <c r="D35" s="6"/>
      <c r="E35" s="6"/>
      <c r="F35" s="6"/>
      <c r="G35" s="6"/>
      <c r="H35" s="6"/>
      <c r="I35" s="6"/>
      <c r="J35" s="7"/>
    </row>
    <row r="36" spans="2:10" x14ac:dyDescent="0.35">
      <c r="B36" s="5"/>
      <c r="C36" s="6"/>
      <c r="D36" s="216" t="s">
        <v>21</v>
      </c>
      <c r="E36" s="217"/>
      <c r="F36" s="217"/>
      <c r="G36" s="217"/>
      <c r="H36" s="217"/>
      <c r="I36" s="6"/>
      <c r="J36" s="7"/>
    </row>
    <row r="37" spans="2:10" x14ac:dyDescent="0.35">
      <c r="B37" s="5"/>
      <c r="C37" s="6"/>
      <c r="D37" s="6"/>
      <c r="E37" s="6"/>
      <c r="F37" s="13"/>
      <c r="G37" s="6"/>
      <c r="H37" s="6"/>
      <c r="I37" s="6"/>
      <c r="J37" s="7"/>
    </row>
    <row r="38" spans="2:10" x14ac:dyDescent="0.35">
      <c r="B38" s="5"/>
      <c r="C38" s="6"/>
      <c r="D38" s="216" t="s">
        <v>1470</v>
      </c>
      <c r="E38" s="217"/>
      <c r="F38" s="217"/>
      <c r="G38" s="217"/>
      <c r="H38" s="217"/>
      <c r="I38" s="6"/>
      <c r="J38" s="7"/>
    </row>
    <row r="39" spans="2:10" x14ac:dyDescent="0.35">
      <c r="B39" s="5"/>
      <c r="C39" s="6"/>
      <c r="I39" s="6"/>
      <c r="J39" s="7"/>
    </row>
    <row r="40" spans="2:10" x14ac:dyDescent="0.35">
      <c r="B40" s="5"/>
      <c r="C40" s="6"/>
      <c r="D40" s="216" t="s">
        <v>2682</v>
      </c>
      <c r="E40" s="217" t="s">
        <v>15</v>
      </c>
      <c r="F40" s="217"/>
      <c r="G40" s="217"/>
      <c r="H40" s="217"/>
      <c r="I40" s="6"/>
      <c r="J40" s="7"/>
    </row>
    <row r="41" spans="2:10" x14ac:dyDescent="0.35">
      <c r="B41" s="5"/>
      <c r="C41" s="6"/>
      <c r="D41" s="6"/>
      <c r="E41" s="14"/>
      <c r="F41" s="14"/>
      <c r="G41" s="14"/>
      <c r="H41" s="14"/>
      <c r="I41" s="6"/>
      <c r="J41" s="7"/>
    </row>
    <row r="42" spans="2:10" x14ac:dyDescent="0.35">
      <c r="B42" s="5"/>
      <c r="C42" s="6"/>
      <c r="D42" s="216" t="s">
        <v>2683</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231" sqref="C231"/>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3035</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14916.587441489999</v>
      </c>
      <c r="F38" s="39"/>
      <c r="H38" s="20"/>
      <c r="L38" s="20"/>
      <c r="M38" s="20"/>
    </row>
    <row r="39" spans="1:14" x14ac:dyDescent="0.35">
      <c r="A39" s="22" t="s">
        <v>61</v>
      </c>
      <c r="B39" s="39" t="s">
        <v>62</v>
      </c>
      <c r="C39" s="195">
        <v>7243.05</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0.98943455332905317</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f>IF(OR(C38="[For completion]",C39="[For completion]"),"", C38-C39)</f>
        <v>7673.5374414899989</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14920.769843489999</v>
      </c>
      <c r="E53" s="47"/>
      <c r="F53" s="110">
        <f>IF($C$58=0,"",IF(C53="[for completion]","",C53/$C$58))</f>
        <v>1.000280385980802</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-4.1824019999999997</v>
      </c>
      <c r="E57" s="47"/>
      <c r="F57" s="110">
        <f>IF($C$58=0,"",IF(C57="[for completion]","",C57/$C$58))</f>
        <v>-2.8038598080193502E-4</v>
      </c>
      <c r="G57" s="48"/>
      <c r="H57" s="20"/>
      <c r="L57" s="20"/>
      <c r="M57" s="20"/>
      <c r="N57" s="52"/>
    </row>
    <row r="58" spans="1:14" x14ac:dyDescent="0.35">
      <c r="A58" s="22" t="s">
        <v>90</v>
      </c>
      <c r="B58" s="49" t="s">
        <v>91</v>
      </c>
      <c r="C58" s="105">
        <f>SUM(C53:C57)</f>
        <v>14916.587441489999</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18.992434446813323</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5.6700299299999966</v>
      </c>
      <c r="D70" s="196" t="s">
        <v>1149</v>
      </c>
      <c r="E70" s="18"/>
      <c r="F70" s="110">
        <f t="shared" ref="F70:F76" si="1">IF($C$77=0,"",IF(C70="[for completion]","",C70/$C$77))</f>
        <v>3.8011575718914124E-4</v>
      </c>
      <c r="G70" s="199" t="s">
        <v>1149</v>
      </c>
      <c r="H70" s="20"/>
      <c r="L70" s="20"/>
      <c r="M70" s="20"/>
      <c r="N70" s="52"/>
    </row>
    <row r="71" spans="1:14" x14ac:dyDescent="0.35">
      <c r="A71" s="22" t="s">
        <v>106</v>
      </c>
      <c r="B71" s="18" t="s">
        <v>1492</v>
      </c>
      <c r="C71" s="196">
        <v>18.204763059999991</v>
      </c>
      <c r="D71" s="196" t="s">
        <v>1149</v>
      </c>
      <c r="E71" s="18"/>
      <c r="F71" s="110">
        <f t="shared" si="1"/>
        <v>1.2204375250980039E-3</v>
      </c>
      <c r="G71" s="199" t="s">
        <v>1149</v>
      </c>
      <c r="H71" s="20"/>
      <c r="L71" s="20"/>
      <c r="M71" s="20"/>
      <c r="N71" s="52"/>
    </row>
    <row r="72" spans="1:14" x14ac:dyDescent="0.35">
      <c r="A72" s="22" t="s">
        <v>107</v>
      </c>
      <c r="B72" s="18" t="s">
        <v>1493</v>
      </c>
      <c r="C72" s="196">
        <v>40.212954730000035</v>
      </c>
      <c r="D72" s="196" t="s">
        <v>1149</v>
      </c>
      <c r="E72" s="18"/>
      <c r="F72" s="110">
        <f t="shared" si="1"/>
        <v>2.6958548587426297E-3</v>
      </c>
      <c r="G72" s="199" t="s">
        <v>1149</v>
      </c>
      <c r="H72" s="20"/>
      <c r="L72" s="20"/>
      <c r="M72" s="20"/>
      <c r="N72" s="52"/>
    </row>
    <row r="73" spans="1:14" x14ac:dyDescent="0.35">
      <c r="A73" s="22" t="s">
        <v>108</v>
      </c>
      <c r="B73" s="18" t="s">
        <v>1494</v>
      </c>
      <c r="C73" s="196">
        <f>71.33636018-4.18240199999976</f>
        <v>67.153958180000245</v>
      </c>
      <c r="D73" s="196" t="s">
        <v>1149</v>
      </c>
      <c r="E73" s="18"/>
      <c r="F73" s="110">
        <f t="shared" si="1"/>
        <v>4.5019652412732038E-3</v>
      </c>
      <c r="G73" s="199" t="s">
        <v>1149</v>
      </c>
      <c r="H73" s="20"/>
      <c r="L73" s="20"/>
      <c r="M73" s="20"/>
      <c r="N73" s="52"/>
    </row>
    <row r="74" spans="1:14" x14ac:dyDescent="0.35">
      <c r="A74" s="22" t="s">
        <v>109</v>
      </c>
      <c r="B74" s="18" t="s">
        <v>1495</v>
      </c>
      <c r="C74" s="196">
        <v>95.16722986000002</v>
      </c>
      <c r="D74" s="196" t="s">
        <v>1149</v>
      </c>
      <c r="E74" s="18"/>
      <c r="F74" s="110">
        <f t="shared" si="1"/>
        <v>6.3799599092816397E-3</v>
      </c>
      <c r="G74" s="199" t="s">
        <v>1149</v>
      </c>
      <c r="H74" s="20"/>
      <c r="L74" s="20"/>
      <c r="M74" s="20"/>
      <c r="N74" s="52"/>
    </row>
    <row r="75" spans="1:14" x14ac:dyDescent="0.35">
      <c r="A75" s="22" t="s">
        <v>110</v>
      </c>
      <c r="B75" s="18" t="s">
        <v>1496</v>
      </c>
      <c r="C75" s="196">
        <v>1070.7090626799986</v>
      </c>
      <c r="D75" s="196" t="s">
        <v>1149</v>
      </c>
      <c r="E75" s="18"/>
      <c r="F75" s="110">
        <f t="shared" si="1"/>
        <v>7.177975973927242E-2</v>
      </c>
      <c r="G75" s="199" t="s">
        <v>1149</v>
      </c>
      <c r="H75" s="20"/>
      <c r="L75" s="20"/>
      <c r="M75" s="20"/>
      <c r="N75" s="52"/>
    </row>
    <row r="76" spans="1:14" x14ac:dyDescent="0.35">
      <c r="A76" s="22" t="s">
        <v>111</v>
      </c>
      <c r="B76" s="18" t="s">
        <v>1497</v>
      </c>
      <c r="C76" s="196">
        <v>13619.469443049975</v>
      </c>
      <c r="D76" s="196" t="s">
        <v>1149</v>
      </c>
      <c r="E76" s="18"/>
      <c r="F76" s="110">
        <f t="shared" si="1"/>
        <v>0.913041906969143</v>
      </c>
      <c r="G76" s="199" t="s">
        <v>1149</v>
      </c>
      <c r="H76" s="20"/>
      <c r="L76" s="20"/>
      <c r="M76" s="20"/>
      <c r="N76" s="52"/>
    </row>
    <row r="77" spans="1:14" x14ac:dyDescent="0.35">
      <c r="A77" s="22" t="s">
        <v>112</v>
      </c>
      <c r="B77" s="55" t="s">
        <v>91</v>
      </c>
      <c r="C77" s="105">
        <f>SUM(C70:C76)</f>
        <v>14916.587441489974</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1.2038496499999993</v>
      </c>
      <c r="D79" s="105"/>
      <c r="E79" s="39"/>
      <c r="F79" s="110">
        <f t="shared" ref="F79:F82" si="3">IF($C$77=0,"",IF(C79="[for completion]","",C79/$C$77))</f>
        <v>8.0705433110761848E-5</v>
      </c>
      <c r="G79" s="110" t="str">
        <f t="shared" si="2"/>
        <v/>
      </c>
      <c r="H79" s="20"/>
      <c r="L79" s="20"/>
      <c r="M79" s="20"/>
      <c r="N79" s="52"/>
    </row>
    <row r="80" spans="1:14" outlineLevel="1" x14ac:dyDescent="0.35">
      <c r="A80" s="22" t="s">
        <v>117</v>
      </c>
      <c r="B80" s="56" t="s">
        <v>118</v>
      </c>
      <c r="C80" s="198">
        <v>4.466180279999997</v>
      </c>
      <c r="D80" s="105"/>
      <c r="E80" s="39"/>
      <c r="F80" s="110">
        <f t="shared" si="3"/>
        <v>2.9941032407837937E-4</v>
      </c>
      <c r="G80" s="110" t="str">
        <f t="shared" si="2"/>
        <v/>
      </c>
      <c r="H80" s="20"/>
      <c r="L80" s="20"/>
      <c r="M80" s="20"/>
      <c r="N80" s="52"/>
    </row>
    <row r="81" spans="1:14" outlineLevel="1" x14ac:dyDescent="0.35">
      <c r="A81" s="22" t="s">
        <v>119</v>
      </c>
      <c r="B81" s="56" t="s">
        <v>120</v>
      </c>
      <c r="C81" s="198">
        <v>7.4787936499999992</v>
      </c>
      <c r="D81" s="105"/>
      <c r="E81" s="39"/>
      <c r="F81" s="110">
        <f t="shared" si="3"/>
        <v>5.0137430423248096E-4</v>
      </c>
      <c r="G81" s="110" t="str">
        <f t="shared" si="2"/>
        <v/>
      </c>
      <c r="H81" s="20"/>
      <c r="L81" s="20"/>
      <c r="M81" s="20"/>
      <c r="N81" s="52"/>
    </row>
    <row r="82" spans="1:14" outlineLevel="1" x14ac:dyDescent="0.35">
      <c r="A82" s="22" t="s">
        <v>121</v>
      </c>
      <c r="B82" s="56" t="s">
        <v>122</v>
      </c>
      <c r="C82" s="198">
        <v>10.725969410000001</v>
      </c>
      <c r="D82" s="105"/>
      <c r="E82" s="39"/>
      <c r="F82" s="110">
        <f t="shared" si="3"/>
        <v>7.1906322086552361E-4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2.8019371826939081</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1000</v>
      </c>
      <c r="D93" s="200" t="s">
        <v>1149</v>
      </c>
      <c r="E93" s="18"/>
      <c r="F93" s="110">
        <f>IF($C$100=0,"",IF(C93="[for completion]","",IF(C93="","",C93/$C$100)))</f>
        <v>0.13806338490000758</v>
      </c>
      <c r="G93" s="110" t="str">
        <f>IF($D$100=0,"",IF(D93="[Mark as ND1 if not relevant]","",IF(D93="","",D93/$D$100)))</f>
        <v/>
      </c>
      <c r="H93" s="20"/>
      <c r="L93" s="20"/>
      <c r="M93" s="20"/>
      <c r="N93" s="52"/>
    </row>
    <row r="94" spans="1:14" x14ac:dyDescent="0.35">
      <c r="A94" s="22" t="s">
        <v>134</v>
      </c>
      <c r="B94" s="18" t="s">
        <v>1492</v>
      </c>
      <c r="C94" s="195">
        <v>750</v>
      </c>
      <c r="D94" s="200" t="s">
        <v>1149</v>
      </c>
      <c r="E94" s="18"/>
      <c r="F94" s="110">
        <f t="shared" ref="F94:F99" si="4">IF($C$100=0,"",IF(C94="[for completion]","",IF(C94="","",C94/$C$100)))</f>
        <v>0.1035475386750057</v>
      </c>
      <c r="G94" s="110" t="str">
        <f t="shared" ref="G94:G99" si="5">IF($D$100=0,"",IF(D94="[Mark as ND1 if not relevant]","",IF(D94="","",D94/$D$100)))</f>
        <v/>
      </c>
      <c r="H94" s="20"/>
      <c r="L94" s="20"/>
      <c r="M94" s="20"/>
      <c r="N94" s="52"/>
    </row>
    <row r="95" spans="1:14" x14ac:dyDescent="0.35">
      <c r="A95" s="22" t="s">
        <v>135</v>
      </c>
      <c r="B95" s="18" t="s">
        <v>1493</v>
      </c>
      <c r="C95" s="195">
        <v>1500</v>
      </c>
      <c r="D95" s="200" t="s">
        <v>1149</v>
      </c>
      <c r="E95" s="18"/>
      <c r="F95" s="110">
        <f t="shared" si="4"/>
        <v>0.2070950773500114</v>
      </c>
      <c r="G95" s="110" t="str">
        <f t="shared" si="5"/>
        <v/>
      </c>
      <c r="H95" s="20"/>
      <c r="L95" s="20"/>
      <c r="M95" s="20"/>
      <c r="N95" s="52"/>
    </row>
    <row r="96" spans="1:14" x14ac:dyDescent="0.35">
      <c r="A96" s="22" t="s">
        <v>136</v>
      </c>
      <c r="B96" s="18" t="s">
        <v>1494</v>
      </c>
      <c r="C96" s="195">
        <v>3993.05</v>
      </c>
      <c r="D96" s="200" t="s">
        <v>1149</v>
      </c>
      <c r="E96" s="18"/>
      <c r="F96" s="110">
        <f t="shared" si="4"/>
        <v>0.55129399907497534</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7243.05</v>
      </c>
      <c r="D100" s="105">
        <f>SUM(D93:D99)</f>
        <v>0</v>
      </c>
      <c r="E100" s="39"/>
      <c r="F100" s="111">
        <f>SUM(F93:F99)</f>
        <v>1</v>
      </c>
      <c r="G100" s="111">
        <f>SUM(G93:G99)</f>
        <v>0</v>
      </c>
      <c r="H100" s="20"/>
      <c r="L100" s="20"/>
      <c r="M100" s="20"/>
    </row>
    <row r="101" spans="1:14" outlineLevel="1" x14ac:dyDescent="0.3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98">
        <v>0</v>
      </c>
      <c r="D102" s="105"/>
      <c r="E102" s="39"/>
      <c r="F102" s="110">
        <f>IF($C$100=0,"",IF(C102="[for completion]","",C102/$C$100))</f>
        <v>0</v>
      </c>
      <c r="G102" s="110" t="str">
        <f>IF($D$100=0,"",IF(D102="[for completion]","",D102/$D$100))</f>
        <v/>
      </c>
      <c r="H102" s="20"/>
      <c r="L102" s="20"/>
      <c r="M102" s="20"/>
    </row>
    <row r="103" spans="1:14" outlineLevel="1" x14ac:dyDescent="0.35">
      <c r="A103" s="22" t="s">
        <v>143</v>
      </c>
      <c r="B103" s="56" t="s">
        <v>118</v>
      </c>
      <c r="C103" s="198">
        <v>1000</v>
      </c>
      <c r="D103" s="105"/>
      <c r="E103" s="39"/>
      <c r="F103" s="110">
        <f>IF($C$100=0,"",IF(C103="[for completion]","",C103/$C$100))</f>
        <v>0.13806338490000758</v>
      </c>
      <c r="G103" s="110" t="str">
        <f>IF($D$100=0,"",IF(D103="[for completion]","",D103/$D$100))</f>
        <v/>
      </c>
      <c r="H103" s="20"/>
      <c r="L103" s="20"/>
      <c r="M103" s="20"/>
    </row>
    <row r="104" spans="1:14" outlineLevel="1" x14ac:dyDescent="0.35">
      <c r="A104" s="22" t="s">
        <v>144</v>
      </c>
      <c r="B104" s="56" t="s">
        <v>120</v>
      </c>
      <c r="C104" s="198">
        <v>750</v>
      </c>
      <c r="D104" s="105"/>
      <c r="E104" s="39"/>
      <c r="F104" s="110">
        <f>IF($C$100=0,"",IF(C104="[for completion]","",C104/$C$100))</f>
        <v>0.1035475386750057</v>
      </c>
      <c r="G104" s="110" t="str">
        <f>IF($D$100=0,"",IF(D104="[for completion]","",D104/$D$100))</f>
        <v/>
      </c>
      <c r="H104" s="20"/>
      <c r="L104" s="20"/>
      <c r="M104" s="20"/>
    </row>
    <row r="105" spans="1:14" outlineLevel="1" x14ac:dyDescent="0.3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14916.587441489999</v>
      </c>
      <c r="D126" s="195">
        <f>C58</f>
        <v>14916.587441489999</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14916.587441489999</v>
      </c>
      <c r="D131" s="103">
        <f>SUM(D112:D130)</f>
        <v>14916.587441489999</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2133.0500000000002</v>
      </c>
      <c r="D138" s="195">
        <v>8.9374795000000002</v>
      </c>
      <c r="E138" s="48"/>
      <c r="F138" s="110">
        <f t="shared" ref="F138:F141" si="12">IF($C$157=0,"",IF(C138="[for completion]","",IF(C138="","",C138/$C$157)))</f>
        <v>0.2944961031609612</v>
      </c>
      <c r="G138" s="110">
        <f t="shared" ref="G138:G141" si="13">IF($D$157=0,"",IF(D138="[for completion]","",IF(D138="","",D138/$D$157)))</f>
        <v>1.2339386722444274E-3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5110</v>
      </c>
      <c r="D152" s="195">
        <v>7234.1125204999998</v>
      </c>
      <c r="E152" s="39"/>
      <c r="F152" s="110">
        <f t="shared" si="14"/>
        <v>0.7055038968390388</v>
      </c>
      <c r="G152" s="110">
        <f t="shared" si="15"/>
        <v>0.99876606132775547</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7243.05</v>
      </c>
      <c r="D157" s="103">
        <f>SUM(D138:D156)</f>
        <v>7243.05</v>
      </c>
      <c r="E157" s="39"/>
      <c r="F157" s="110">
        <f>SUM(F138:F156)</f>
        <v>1</v>
      </c>
      <c r="G157" s="110">
        <f>SUM(G138:G156)</f>
        <v>0.99999999999999989</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2193.0500000000002</v>
      </c>
      <c r="D164" s="195">
        <v>8.9374795000000002</v>
      </c>
      <c r="E164" s="59"/>
      <c r="F164" s="110">
        <f>IF($C$167=0,"",IF(C164="[for completion]","",IF(C164="","",C164/$C$167)))</f>
        <v>0.30277990625496165</v>
      </c>
      <c r="G164" s="110">
        <f>IF($D$167=0,"",IF(D164="[for completion]","",IF(D164="","",D164/$D$167)))</f>
        <v>1.2339386722444274E-3</v>
      </c>
      <c r="H164" s="20"/>
      <c r="L164" s="20"/>
      <c r="M164" s="20"/>
      <c r="N164" s="52"/>
    </row>
    <row r="165" spans="1:14" x14ac:dyDescent="0.35">
      <c r="A165" s="22" t="s">
        <v>213</v>
      </c>
      <c r="B165" s="20" t="s">
        <v>214</v>
      </c>
      <c r="C165" s="195">
        <v>5050</v>
      </c>
      <c r="D165" s="195">
        <v>7234.1125204999998</v>
      </c>
      <c r="E165" s="59"/>
      <c r="F165" s="110">
        <f>IF($C$167=0,"",IF(C165="[for completion]","",IF(C165="","",C165/$C$167)))</f>
        <v>0.69722009374503835</v>
      </c>
      <c r="G165" s="110">
        <f>IF($D$167=0,"",IF(D165="[for completion]","",IF(D165="","",D165/$D$167)))</f>
        <v>0.99876606132775547</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7243.05</v>
      </c>
      <c r="D167" s="113">
        <f>SUM(D164:D166)</f>
        <v>7243.05</v>
      </c>
      <c r="E167" s="59"/>
      <c r="F167" s="112">
        <f>SUM(F164:F166)</f>
        <v>1</v>
      </c>
      <c r="G167" s="112">
        <f>SUM(G164:G166)</f>
        <v>0.99999999999999989</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354.86279999999999</v>
      </c>
      <c r="E218" s="59"/>
      <c r="F218" s="110">
        <f>IF($C$38=0,"",IF(C218="[for completion]","",IF(C218="","",C218/$C$38)))</f>
        <v>2.3789811268290544E-2</v>
      </c>
      <c r="G218" s="110">
        <f>IF($C$39=0,"",IF(C218="[for completion]","",IF(C218="","",C218/$C$39)))</f>
        <v>4.8993559343094413E-2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354.86279999999999</v>
      </c>
      <c r="E220" s="59"/>
      <c r="F220" s="100">
        <f>SUM(F217:F219)</f>
        <v>2.3789811268290544E-2</v>
      </c>
      <c r="G220" s="100">
        <f>SUM(G217:G219)</f>
        <v>4.8993559343094413E-2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354.86279999999999</v>
      </c>
      <c r="E222" s="59"/>
      <c r="F222" s="110">
        <f t="shared" si="19"/>
        <v>2.3789811268290544E-2</v>
      </c>
      <c r="G222" s="110">
        <f t="shared" si="20"/>
        <v>4.8993559343094413E-2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v>2184.1125204999998</v>
      </c>
      <c r="E231" s="39"/>
      <c r="H231" s="20"/>
      <c r="L231" s="20"/>
      <c r="M231" s="20"/>
    </row>
    <row r="232" spans="1:14" x14ac:dyDescent="0.35">
      <c r="A232" s="22" t="s">
        <v>306</v>
      </c>
      <c r="B232" s="1" t="s">
        <v>307</v>
      </c>
      <c r="C232" s="103"/>
      <c r="E232" s="39"/>
      <c r="H232" s="20"/>
      <c r="L232" s="20"/>
      <c r="M232" s="20"/>
    </row>
    <row r="233" spans="1:14" x14ac:dyDescent="0.35">
      <c r="A233" s="22" t="s">
        <v>308</v>
      </c>
      <c r="B233" s="1" t="s">
        <v>309</v>
      </c>
      <c r="C233" s="103"/>
      <c r="E233" s="39"/>
      <c r="H233" s="20"/>
      <c r="L233" s="20"/>
      <c r="M233" s="20"/>
    </row>
    <row r="234" spans="1:14" outlineLevel="1" x14ac:dyDescent="0.35">
      <c r="A234" s="22" t="s">
        <v>310</v>
      </c>
      <c r="B234" s="37" t="s">
        <v>311</v>
      </c>
      <c r="C234" s="105">
        <v>-4.1824019999999997</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362" sqref="D36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95">
        <v>14920.769843489999</v>
      </c>
      <c r="F12" s="110">
        <f>IF($C$15=0,"",IF(C12="[for completion]","",C12/$C$15))</f>
        <v>1</v>
      </c>
    </row>
    <row r="13" spans="1:7" x14ac:dyDescent="0.35">
      <c r="A13" s="22" t="s">
        <v>403</v>
      </c>
      <c r="B13" s="22" t="s">
        <v>404</v>
      </c>
      <c r="C13" s="195">
        <v>0</v>
      </c>
      <c r="F13" s="110">
        <f>IF($C$15=0,"",IF(C13="[for completion]","",C13/$C$15))</f>
        <v>0</v>
      </c>
    </row>
    <row r="14" spans="1:7" x14ac:dyDescent="0.35">
      <c r="A14" s="22" t="s">
        <v>405</v>
      </c>
      <c r="B14" s="22" t="s">
        <v>89</v>
      </c>
      <c r="C14" s="195">
        <v>0</v>
      </c>
      <c r="F14" s="110">
        <f>IF($C$15=0,"",IF(C14="[for completion]","",C14/$C$15))</f>
        <v>0</v>
      </c>
    </row>
    <row r="15" spans="1:7" x14ac:dyDescent="0.35">
      <c r="A15" s="22" t="s">
        <v>406</v>
      </c>
      <c r="B15" s="91" t="s">
        <v>91</v>
      </c>
      <c r="C15" s="103">
        <f>SUM(C12:C14)</f>
        <v>14920.769843489999</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88908</v>
      </c>
      <c r="D28" s="190" t="s">
        <v>1152</v>
      </c>
      <c r="F28" s="205">
        <f>C28</f>
        <v>88908</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6.8024315946595636E-4</v>
      </c>
      <c r="D36" s="190" t="s">
        <v>1152</v>
      </c>
      <c r="E36" s="118"/>
      <c r="F36" s="98">
        <f>C36</f>
        <v>6.8024315946595636E-4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0.999999999999999</v>
      </c>
      <c r="D99" s="187">
        <f>SUM(D100:D148)</f>
        <v>0</v>
      </c>
      <c r="E99" s="187"/>
      <c r="F99" s="187">
        <f>SUM(F100:F148)</f>
        <v>0.999999999999999</v>
      </c>
      <c r="G99" s="22"/>
    </row>
    <row r="100" spans="1:7" x14ac:dyDescent="0.35">
      <c r="A100" s="22" t="s">
        <v>526</v>
      </c>
      <c r="B100" s="206" t="s">
        <v>3004</v>
      </c>
      <c r="C100" s="98">
        <v>0.11288025977257787</v>
      </c>
      <c r="D100" s="98" t="s">
        <v>1152</v>
      </c>
      <c r="E100" s="98"/>
      <c r="F100" s="98">
        <f>IF(C100="","",C100)</f>
        <v>0.11288025977257787</v>
      </c>
      <c r="G100" s="22"/>
    </row>
    <row r="101" spans="1:7" x14ac:dyDescent="0.35">
      <c r="A101" s="22" t="s">
        <v>527</v>
      </c>
      <c r="B101" s="206" t="s">
        <v>3005</v>
      </c>
      <c r="C101" s="98">
        <v>4.8443912967089248E-2</v>
      </c>
      <c r="D101" s="98" t="s">
        <v>1152</v>
      </c>
      <c r="E101" s="98"/>
      <c r="F101" s="98">
        <f t="shared" ref="F101:F115" si="1">IF(C101="","",C101)</f>
        <v>4.8443912967089248E-2</v>
      </c>
      <c r="G101" s="22"/>
    </row>
    <row r="102" spans="1:7" x14ac:dyDescent="0.35">
      <c r="A102" s="22" t="s">
        <v>528</v>
      </c>
      <c r="B102" s="206" t="s">
        <v>3006</v>
      </c>
      <c r="C102" s="98">
        <v>3.4115890218767347E-2</v>
      </c>
      <c r="D102" s="98" t="s">
        <v>1152</v>
      </c>
      <c r="E102" s="98"/>
      <c r="F102" s="98">
        <f t="shared" si="1"/>
        <v>3.4115890218767347E-2</v>
      </c>
      <c r="G102" s="22"/>
    </row>
    <row r="103" spans="1:7" x14ac:dyDescent="0.35">
      <c r="A103" s="22" t="s">
        <v>529</v>
      </c>
      <c r="B103" s="206" t="s">
        <v>3007</v>
      </c>
      <c r="C103" s="98">
        <v>2.538244951115844E-2</v>
      </c>
      <c r="D103" s="98" t="s">
        <v>1152</v>
      </c>
      <c r="E103" s="98"/>
      <c r="F103" s="98">
        <f t="shared" si="1"/>
        <v>2.538244951115844E-2</v>
      </c>
      <c r="G103" s="22"/>
    </row>
    <row r="104" spans="1:7" x14ac:dyDescent="0.35">
      <c r="A104" s="22" t="s">
        <v>530</v>
      </c>
      <c r="B104" s="206" t="s">
        <v>3008</v>
      </c>
      <c r="C104" s="98">
        <v>4.9707140290324379E-2</v>
      </c>
      <c r="D104" s="98" t="s">
        <v>1152</v>
      </c>
      <c r="E104" s="98"/>
      <c r="F104" s="98">
        <f t="shared" si="1"/>
        <v>4.9707140290324379E-2</v>
      </c>
      <c r="G104" s="22"/>
    </row>
    <row r="105" spans="1:7" x14ac:dyDescent="0.35">
      <c r="A105" s="22" t="s">
        <v>531</v>
      </c>
      <c r="B105" s="206" t="s">
        <v>3009</v>
      </c>
      <c r="C105" s="98">
        <v>6.94735769309031E-2</v>
      </c>
      <c r="D105" s="98" t="s">
        <v>1152</v>
      </c>
      <c r="E105" s="98"/>
      <c r="F105" s="98">
        <f t="shared" si="1"/>
        <v>6.94735769309031E-2</v>
      </c>
      <c r="G105" s="22"/>
    </row>
    <row r="106" spans="1:7" x14ac:dyDescent="0.35">
      <c r="A106" s="22" t="s">
        <v>532</v>
      </c>
      <c r="B106" s="206" t="s">
        <v>3010</v>
      </c>
      <c r="C106" s="98">
        <v>0.22546856288235001</v>
      </c>
      <c r="D106" s="98" t="s">
        <v>1152</v>
      </c>
      <c r="E106" s="98"/>
      <c r="F106" s="98">
        <f t="shared" si="1"/>
        <v>0.22546856288235001</v>
      </c>
      <c r="G106" s="22"/>
    </row>
    <row r="107" spans="1:7" x14ac:dyDescent="0.35">
      <c r="A107" s="22" t="s">
        <v>533</v>
      </c>
      <c r="B107" s="206" t="s">
        <v>3011</v>
      </c>
      <c r="C107" s="98">
        <v>1.6549977651973528E-2</v>
      </c>
      <c r="D107" s="98" t="s">
        <v>1152</v>
      </c>
      <c r="E107" s="98"/>
      <c r="F107" s="98">
        <f t="shared" si="1"/>
        <v>1.6549977651973528E-2</v>
      </c>
      <c r="G107" s="22"/>
    </row>
    <row r="108" spans="1:7" x14ac:dyDescent="0.35">
      <c r="A108" s="22" t="s">
        <v>534</v>
      </c>
      <c r="B108" s="206" t="s">
        <v>3012</v>
      </c>
      <c r="C108" s="98">
        <v>2.7876279503196929E-2</v>
      </c>
      <c r="D108" s="98" t="s">
        <v>1152</v>
      </c>
      <c r="E108" s="98"/>
      <c r="F108" s="98">
        <f t="shared" si="1"/>
        <v>2.7876279503196929E-2</v>
      </c>
      <c r="G108" s="22"/>
    </row>
    <row r="109" spans="1:7" x14ac:dyDescent="0.35">
      <c r="A109" s="22" t="s">
        <v>535</v>
      </c>
      <c r="B109" s="206" t="s">
        <v>3013</v>
      </c>
      <c r="C109" s="98">
        <v>2.2106837902463553E-2</v>
      </c>
      <c r="D109" s="98" t="s">
        <v>1152</v>
      </c>
      <c r="E109" s="98"/>
      <c r="F109" s="98">
        <f t="shared" si="1"/>
        <v>2.2106837902463553E-2</v>
      </c>
      <c r="G109" s="22"/>
    </row>
    <row r="110" spans="1:7" x14ac:dyDescent="0.35">
      <c r="A110" s="22" t="s">
        <v>536</v>
      </c>
      <c r="B110" s="206" t="s">
        <v>3014</v>
      </c>
      <c r="C110" s="98">
        <v>8.3342824866543777E-2</v>
      </c>
      <c r="D110" s="98" t="s">
        <v>1152</v>
      </c>
      <c r="E110" s="98"/>
      <c r="F110" s="98">
        <f t="shared" si="1"/>
        <v>8.3342824866543777E-2</v>
      </c>
      <c r="G110" s="22"/>
    </row>
    <row r="111" spans="1:7" x14ac:dyDescent="0.35">
      <c r="A111" s="22" t="s">
        <v>537</v>
      </c>
      <c r="B111" s="206" t="s">
        <v>3015</v>
      </c>
      <c r="C111" s="98">
        <v>0.10618365106216396</v>
      </c>
      <c r="D111" s="98" t="s">
        <v>1152</v>
      </c>
      <c r="E111" s="98"/>
      <c r="F111" s="98">
        <f t="shared" si="1"/>
        <v>0.10618365106216396</v>
      </c>
      <c r="G111" s="22"/>
    </row>
    <row r="112" spans="1:7" x14ac:dyDescent="0.35">
      <c r="A112" s="22" t="s">
        <v>538</v>
      </c>
      <c r="B112" s="206" t="s">
        <v>3016</v>
      </c>
      <c r="C112" s="98">
        <v>9.3375290572414622E-3</v>
      </c>
      <c r="D112" s="98" t="s">
        <v>1152</v>
      </c>
      <c r="E112" s="98"/>
      <c r="F112" s="98">
        <f t="shared" si="1"/>
        <v>9.3375290572414622E-3</v>
      </c>
      <c r="G112" s="22"/>
    </row>
    <row r="113" spans="1:7" x14ac:dyDescent="0.35">
      <c r="A113" s="22" t="s">
        <v>539</v>
      </c>
      <c r="B113" s="206" t="s">
        <v>3017</v>
      </c>
      <c r="C113" s="98">
        <v>3.2564639443989282E-2</v>
      </c>
      <c r="D113" s="98" t="s">
        <v>1152</v>
      </c>
      <c r="E113" s="98"/>
      <c r="F113" s="98">
        <f t="shared" si="1"/>
        <v>3.2564639443989282E-2</v>
      </c>
      <c r="G113" s="22"/>
    </row>
    <row r="114" spans="1:7" x14ac:dyDescent="0.35">
      <c r="A114" s="22" t="s">
        <v>540</v>
      </c>
      <c r="B114" s="206" t="s">
        <v>3018</v>
      </c>
      <c r="C114" s="98">
        <v>9.5521363065716153E-2</v>
      </c>
      <c r="D114" s="98" t="s">
        <v>1152</v>
      </c>
      <c r="E114" s="98"/>
      <c r="F114" s="98">
        <f t="shared" si="1"/>
        <v>9.5521363065716153E-2</v>
      </c>
      <c r="G114" s="22"/>
    </row>
    <row r="115" spans="1:7" x14ac:dyDescent="0.35">
      <c r="A115" s="22" t="s">
        <v>541</v>
      </c>
      <c r="B115" s="206" t="s">
        <v>3019</v>
      </c>
      <c r="C115" s="98">
        <v>4.1045104873539892E-2</v>
      </c>
      <c r="D115" s="98" t="s">
        <v>1152</v>
      </c>
      <c r="E115" s="98"/>
      <c r="F115" s="98">
        <f t="shared" si="1"/>
        <v>4.1045104873539892E-2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0.13099542293407757</v>
      </c>
      <c r="D150" s="98" t="s">
        <v>1152</v>
      </c>
      <c r="E150" s="99"/>
      <c r="F150" s="98">
        <f>IF(C150="","",C150)</f>
        <v>0.13099542293407757</v>
      </c>
    </row>
    <row r="151" spans="1:7" x14ac:dyDescent="0.35">
      <c r="A151" s="22" t="s">
        <v>559</v>
      </c>
      <c r="B151" s="22" t="s">
        <v>560</v>
      </c>
      <c r="C151" s="98">
        <v>0.8690045770659226</v>
      </c>
      <c r="D151" s="98" t="s">
        <v>1152</v>
      </c>
      <c r="E151" s="99"/>
      <c r="F151" s="98">
        <f t="shared" ref="F151:F152" si="2">IF(C151="","",C151)</f>
        <v>0.8690045770659226</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1.9277803368537221E-2</v>
      </c>
      <c r="D170" s="98" t="str">
        <f>IF(C170="","","ND2")</f>
        <v>ND2</v>
      </c>
      <c r="E170" s="99"/>
      <c r="F170" s="98">
        <f>IF(C170="","",C170)</f>
        <v>1.9277803368537221E-2</v>
      </c>
    </row>
    <row r="171" spans="1:7" x14ac:dyDescent="0.35">
      <c r="A171" s="22" t="s">
        <v>583</v>
      </c>
      <c r="B171" s="18" t="s">
        <v>2968</v>
      </c>
      <c r="C171" s="98">
        <v>2.8658760888706326E-2</v>
      </c>
      <c r="D171" s="98" t="str">
        <f>IF(C171="","","ND2")</f>
        <v>ND2</v>
      </c>
      <c r="E171" s="99"/>
      <c r="F171" s="98">
        <f>IF(C171="","",C171)</f>
        <v>2.8658760888706326E-2</v>
      </c>
    </row>
    <row r="172" spans="1:7" x14ac:dyDescent="0.35">
      <c r="A172" s="22" t="s">
        <v>584</v>
      </c>
      <c r="B172" s="18" t="s">
        <v>2969</v>
      </c>
      <c r="C172" s="98">
        <v>2.1474378149449035E-2</v>
      </c>
      <c r="D172" s="98" t="str">
        <f>IF(C172="","","ND2")</f>
        <v>ND2</v>
      </c>
      <c r="E172" s="98"/>
      <c r="F172" s="98">
        <f>IF(C172="","",C172)</f>
        <v>2.1474378149449035E-2</v>
      </c>
    </row>
    <row r="173" spans="1:7" x14ac:dyDescent="0.35">
      <c r="A173" s="22" t="s">
        <v>585</v>
      </c>
      <c r="B173" s="18" t="s">
        <v>2970</v>
      </c>
      <c r="C173" s="98">
        <v>3.2621984916037634E-2</v>
      </c>
      <c r="D173" s="98" t="str">
        <f>IF(C173="","","ND2")</f>
        <v>ND2</v>
      </c>
      <c r="E173" s="98"/>
      <c r="F173" s="98">
        <f>IF(C173="","",C173)</f>
        <v>3.2621984916037634E-2</v>
      </c>
    </row>
    <row r="174" spans="1:7" x14ac:dyDescent="0.35">
      <c r="A174" s="22" t="s">
        <v>586</v>
      </c>
      <c r="B174" s="18" t="s">
        <v>2971</v>
      </c>
      <c r="C174" s="98">
        <v>0.89796707267726961</v>
      </c>
      <c r="D174" s="98" t="str">
        <f>IF(C174="","","ND2")</f>
        <v>ND2</v>
      </c>
      <c r="E174" s="98"/>
      <c r="F174" s="98">
        <f>IF(C174="","",C174)</f>
        <v>0.89796707267726961</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8.1300992691692076E-6</v>
      </c>
      <c r="D180" s="154" t="str">
        <f>IF(C180="","","ND2")</f>
        <v>ND2</v>
      </c>
      <c r="E180" s="99"/>
      <c r="F180" s="154">
        <f>IF(C180="","",C180)</f>
        <v>8.1300992691692076E-6</v>
      </c>
    </row>
    <row r="181" spans="1:7" outlineLevel="1" x14ac:dyDescent="0.35">
      <c r="A181" s="22" t="s">
        <v>2587</v>
      </c>
      <c r="B181" s="92" t="s">
        <v>2586</v>
      </c>
      <c r="C181" s="154">
        <v>8.1300992691692076E-6</v>
      </c>
      <c r="D181" s="154" t="str">
        <f>IF(C181="","","ND2")</f>
        <v>ND2</v>
      </c>
      <c r="E181" s="99"/>
      <c r="F181" s="154">
        <f>IF(C181="","",C181)</f>
        <v>8.1300992691692076E-6</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167.82257888480225</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8691.70192271001</v>
      </c>
      <c r="D190" s="207">
        <v>70823</v>
      </c>
      <c r="E190" s="36"/>
      <c r="F190" s="110">
        <f>IF($C$214=0,"",IF(C190="[for completion]","",IF(C190="","",C190/$C$214)))</f>
        <v>0.58252369106157276</v>
      </c>
      <c r="G190" s="110">
        <f>IF($D$214=0,"",IF(D190="[for completion]","",IF(D190="","",D190/$D$214)))</f>
        <v>0.7965874836910064</v>
      </c>
    </row>
    <row r="191" spans="1:7" x14ac:dyDescent="0.35">
      <c r="A191" s="22" t="s">
        <v>605</v>
      </c>
      <c r="B191" s="206" t="s">
        <v>3021</v>
      </c>
      <c r="C191" s="195">
        <v>5354.3333474700066</v>
      </c>
      <c r="D191" s="207">
        <v>16644</v>
      </c>
      <c r="E191" s="36"/>
      <c r="F191" s="110">
        <f t="shared" ref="F191:F213" si="3">IF($C$214=0,"",IF(C191="[for completion]","",IF(C191="","",C191/$C$214)))</f>
        <v>0.35885101128385277</v>
      </c>
      <c r="G191" s="110">
        <f t="shared" ref="G191:G213" si="4">IF($D$214=0,"",IF(D191="[for completion]","",IF(D191="","",D191/$D$214)))</f>
        <v>0.18720475097853961</v>
      </c>
    </row>
    <row r="192" spans="1:7" x14ac:dyDescent="0.35">
      <c r="A192" s="22" t="s">
        <v>606</v>
      </c>
      <c r="B192" s="206" t="s">
        <v>3022</v>
      </c>
      <c r="C192" s="195">
        <v>870.5268201000008</v>
      </c>
      <c r="D192" s="207">
        <v>1437</v>
      </c>
      <c r="E192" s="36"/>
      <c r="F192" s="110">
        <f t="shared" si="3"/>
        <v>5.8343291212940636E-2</v>
      </c>
      <c r="G192" s="110">
        <f t="shared" si="4"/>
        <v>1.6162775003374274E-2</v>
      </c>
    </row>
    <row r="193" spans="1:7" x14ac:dyDescent="0.35">
      <c r="A193" s="22" t="s">
        <v>607</v>
      </c>
      <c r="B193" s="206" t="s">
        <v>3023</v>
      </c>
      <c r="C193" s="195">
        <v>4.2077532099999999</v>
      </c>
      <c r="D193" s="207">
        <v>4</v>
      </c>
      <c r="E193" s="36"/>
      <c r="F193" s="110">
        <f t="shared" si="3"/>
        <v>2.8200644163383146E-4</v>
      </c>
      <c r="G193" s="110">
        <f t="shared" si="4"/>
        <v>4.4990327079677871E-5</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x14ac:dyDescent="0.35">
      <c r="A202" s="22" t="s">
        <v>616</v>
      </c>
      <c r="B202" s="39"/>
      <c r="C202" s="103"/>
      <c r="D202" s="104"/>
      <c r="E202" s="39"/>
      <c r="F202" s="110" t="str">
        <f t="shared" si="3"/>
        <v/>
      </c>
      <c r="G202" s="110" t="str">
        <f t="shared" si="4"/>
        <v/>
      </c>
    </row>
    <row r="203" spans="1:7" x14ac:dyDescent="0.35">
      <c r="A203" s="22" t="s">
        <v>617</v>
      </c>
      <c r="B203" s="39"/>
      <c r="C203" s="103"/>
      <c r="D203" s="104"/>
      <c r="E203" s="39"/>
      <c r="F203" s="110" t="str">
        <f t="shared" si="3"/>
        <v/>
      </c>
      <c r="G203" s="110" t="str">
        <f t="shared" si="4"/>
        <v/>
      </c>
    </row>
    <row r="204" spans="1:7" x14ac:dyDescent="0.35">
      <c r="A204" s="22" t="s">
        <v>618</v>
      </c>
      <c r="B204" s="39"/>
      <c r="C204" s="103"/>
      <c r="D204" s="104"/>
      <c r="E204" s="39"/>
      <c r="F204" s="110" t="str">
        <f t="shared" si="3"/>
        <v/>
      </c>
      <c r="G204" s="110" t="str">
        <f t="shared" si="4"/>
        <v/>
      </c>
    </row>
    <row r="205" spans="1:7" x14ac:dyDescent="0.35">
      <c r="A205" s="22" t="s">
        <v>619</v>
      </c>
      <c r="B205" s="39"/>
      <c r="C205" s="103"/>
      <c r="D205" s="104"/>
      <c r="F205" s="110" t="str">
        <f t="shared" si="3"/>
        <v/>
      </c>
      <c r="G205" s="110" t="str">
        <f t="shared" si="4"/>
        <v/>
      </c>
    </row>
    <row r="206" spans="1:7" x14ac:dyDescent="0.35">
      <c r="A206" s="22" t="s">
        <v>620</v>
      </c>
      <c r="B206" s="39"/>
      <c r="C206" s="103"/>
      <c r="D206" s="104"/>
      <c r="E206" s="92"/>
      <c r="F206" s="110" t="str">
        <f t="shared" si="3"/>
        <v/>
      </c>
      <c r="G206" s="110" t="str">
        <f t="shared" si="4"/>
        <v/>
      </c>
    </row>
    <row r="207" spans="1:7" x14ac:dyDescent="0.35">
      <c r="A207" s="22" t="s">
        <v>621</v>
      </c>
      <c r="B207" s="39"/>
      <c r="C207" s="103"/>
      <c r="D207" s="104"/>
      <c r="E207" s="92"/>
      <c r="F207" s="110" t="str">
        <f t="shared" si="3"/>
        <v/>
      </c>
      <c r="G207" s="110" t="str">
        <f t="shared" si="4"/>
        <v/>
      </c>
    </row>
    <row r="208" spans="1:7" x14ac:dyDescent="0.35">
      <c r="A208" s="22" t="s">
        <v>622</v>
      </c>
      <c r="B208" s="39"/>
      <c r="C208" s="103"/>
      <c r="D208" s="104"/>
      <c r="E208" s="92"/>
      <c r="F208" s="110" t="str">
        <f t="shared" si="3"/>
        <v/>
      </c>
      <c r="G208" s="110" t="str">
        <f t="shared" si="4"/>
        <v/>
      </c>
    </row>
    <row r="209" spans="1:7" x14ac:dyDescent="0.35">
      <c r="A209" s="22" t="s">
        <v>623</v>
      </c>
      <c r="B209" s="39"/>
      <c r="C209" s="103"/>
      <c r="D209" s="104"/>
      <c r="E209" s="92"/>
      <c r="F209" s="110" t="str">
        <f t="shared" si="3"/>
        <v/>
      </c>
      <c r="G209" s="110" t="str">
        <f t="shared" si="4"/>
        <v/>
      </c>
    </row>
    <row r="210" spans="1:7" x14ac:dyDescent="0.35">
      <c r="A210" s="22" t="s">
        <v>624</v>
      </c>
      <c r="B210" s="39"/>
      <c r="C210" s="103"/>
      <c r="D210" s="104"/>
      <c r="E210" s="92"/>
      <c r="F210" s="110" t="str">
        <f t="shared" si="3"/>
        <v/>
      </c>
      <c r="G210" s="110" t="str">
        <f t="shared" si="4"/>
        <v/>
      </c>
    </row>
    <row r="211" spans="1:7" x14ac:dyDescent="0.35">
      <c r="A211" s="22" t="s">
        <v>625</v>
      </c>
      <c r="B211" s="39"/>
      <c r="C211" s="103"/>
      <c r="D211" s="104"/>
      <c r="E211" s="92"/>
      <c r="F211" s="110" t="str">
        <f t="shared" si="3"/>
        <v/>
      </c>
      <c r="G211" s="110" t="str">
        <f t="shared" si="4"/>
        <v/>
      </c>
    </row>
    <row r="212" spans="1:7" x14ac:dyDescent="0.35">
      <c r="A212" s="22" t="s">
        <v>626</v>
      </c>
      <c r="B212" s="39"/>
      <c r="C212" s="103"/>
      <c r="D212" s="104"/>
      <c r="E212" s="92"/>
      <c r="F212" s="110" t="str">
        <f t="shared" si="3"/>
        <v/>
      </c>
      <c r="G212" s="110" t="str">
        <f t="shared" si="4"/>
        <v/>
      </c>
    </row>
    <row r="213" spans="1:7" x14ac:dyDescent="0.35">
      <c r="A213" s="22" t="s">
        <v>627</v>
      </c>
      <c r="B213" s="39"/>
      <c r="C213" s="103"/>
      <c r="D213" s="104"/>
      <c r="E213" s="92"/>
      <c r="F213" s="110" t="str">
        <f t="shared" si="3"/>
        <v/>
      </c>
      <c r="G213" s="110" t="str">
        <f t="shared" si="4"/>
        <v/>
      </c>
    </row>
    <row r="214" spans="1:7" x14ac:dyDescent="0.35">
      <c r="A214" s="22" t="s">
        <v>628</v>
      </c>
      <c r="B214" s="49" t="s">
        <v>91</v>
      </c>
      <c r="C214" s="105">
        <f>SUM(C190:C213)</f>
        <v>14920.769843490018</v>
      </c>
      <c r="D214" s="47">
        <f>SUM(D190:D213)</f>
        <v>88908</v>
      </c>
      <c r="E214" s="92"/>
      <c r="F214" s="119">
        <f>SUM(F190:F213)</f>
        <v>1</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0.30029417083840249</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12294.49539324997</v>
      </c>
      <c r="D241" s="207">
        <v>80502</v>
      </c>
      <c r="F241" s="110">
        <f>IF($C$249=0,"",IF(C241="[Mark as ND1 if not relevant]","",C241/$C$249))</f>
        <v>0.82398532530237634</v>
      </c>
      <c r="G241" s="110">
        <f>IF($D$249=0,"",IF(D241="[Mark as ND1 if not relevant]","",D241/$D$249))</f>
        <v>0.90545282764205692</v>
      </c>
    </row>
    <row r="242" spans="1:7" x14ac:dyDescent="0.35">
      <c r="A242" s="22" t="s">
        <v>668</v>
      </c>
      <c r="B242" s="22" t="s">
        <v>636</v>
      </c>
      <c r="C242" s="195">
        <v>1684.1484519100004</v>
      </c>
      <c r="D242" s="207">
        <v>5788</v>
      </c>
      <c r="F242" s="110">
        <f t="shared" ref="F242:F248" si="7">IF($C$249=0,"",IF(C242="[Mark as ND1 if not relevant]","",C242/$C$249))</f>
        <v>0.11287275854903729</v>
      </c>
      <c r="G242" s="110">
        <f t="shared" ref="G242:G248" si="8">IF($D$249=0,"",IF(D242="[Mark as ND1 if not relevant]","",D242/$D$249))</f>
        <v>6.5101003284293871E-2</v>
      </c>
    </row>
    <row r="243" spans="1:7" x14ac:dyDescent="0.35">
      <c r="A243" s="22" t="s">
        <v>669</v>
      </c>
      <c r="B243" s="22" t="s">
        <v>638</v>
      </c>
      <c r="C243" s="195">
        <v>400.68804859000034</v>
      </c>
      <c r="D243" s="207">
        <v>1226</v>
      </c>
      <c r="F243" s="110">
        <f t="shared" si="7"/>
        <v>2.6854381696988856E-2</v>
      </c>
      <c r="G243" s="110">
        <f t="shared" si="8"/>
        <v>1.3789535249921266E-2</v>
      </c>
    </row>
    <row r="244" spans="1:7" x14ac:dyDescent="0.35">
      <c r="A244" s="22" t="s">
        <v>670</v>
      </c>
      <c r="B244" s="22" t="s">
        <v>640</v>
      </c>
      <c r="C244" s="195">
        <v>265.49080536000002</v>
      </c>
      <c r="D244" s="207">
        <v>711</v>
      </c>
      <c r="F244" s="110">
        <f t="shared" si="7"/>
        <v>1.7793371799501044E-2</v>
      </c>
      <c r="G244" s="110">
        <f t="shared" si="8"/>
        <v>7.9970306384127415E-3</v>
      </c>
    </row>
    <row r="245" spans="1:7" x14ac:dyDescent="0.35">
      <c r="A245" s="22" t="s">
        <v>671</v>
      </c>
      <c r="B245" s="22" t="s">
        <v>642</v>
      </c>
      <c r="C245" s="195">
        <v>160.37123341000003</v>
      </c>
      <c r="D245" s="207">
        <v>418</v>
      </c>
      <c r="F245" s="110">
        <f t="shared" si="7"/>
        <v>1.0748187599714973E-2</v>
      </c>
      <c r="G245" s="110">
        <f t="shared" si="8"/>
        <v>4.7014891798263375E-3</v>
      </c>
    </row>
    <row r="246" spans="1:7" x14ac:dyDescent="0.35">
      <c r="A246" s="22" t="s">
        <v>672</v>
      </c>
      <c r="B246" s="22" t="s">
        <v>644</v>
      </c>
      <c r="C246" s="195">
        <v>115.57591097</v>
      </c>
      <c r="D246" s="207">
        <v>263</v>
      </c>
      <c r="F246" s="110">
        <f t="shared" si="7"/>
        <v>7.745975052381531E-3</v>
      </c>
      <c r="G246" s="110">
        <f t="shared" si="8"/>
        <v>2.9581140054888199E-3</v>
      </c>
    </row>
    <row r="247" spans="1:7" x14ac:dyDescent="0.35">
      <c r="A247" s="22" t="s">
        <v>673</v>
      </c>
      <c r="B247" s="22" t="s">
        <v>646</v>
      </c>
      <c r="C247" s="195">
        <v>0</v>
      </c>
      <c r="D247" s="207">
        <v>0</v>
      </c>
      <c r="F247" s="110">
        <f t="shared" si="7"/>
        <v>0</v>
      </c>
      <c r="G247" s="110">
        <f t="shared" si="8"/>
        <v>0</v>
      </c>
    </row>
    <row r="248" spans="1:7" x14ac:dyDescent="0.35">
      <c r="A248" s="22" t="s">
        <v>674</v>
      </c>
      <c r="B248" s="22" t="s">
        <v>648</v>
      </c>
      <c r="C248" s="195">
        <v>0</v>
      </c>
      <c r="D248" s="207">
        <v>0</v>
      </c>
      <c r="F248" s="110">
        <f t="shared" si="7"/>
        <v>0</v>
      </c>
      <c r="G248" s="110">
        <f t="shared" si="8"/>
        <v>0</v>
      </c>
    </row>
    <row r="249" spans="1:7" x14ac:dyDescent="0.35">
      <c r="A249" s="22" t="s">
        <v>675</v>
      </c>
      <c r="B249" s="49" t="s">
        <v>91</v>
      </c>
      <c r="C249" s="103">
        <f>SUM(C241:C248)</f>
        <v>14920.76984348997</v>
      </c>
      <c r="D249" s="104">
        <f>SUM(D241:D248)</f>
        <v>88908</v>
      </c>
      <c r="F249" s="98">
        <f>SUM(F241:F248)</f>
        <v>1</v>
      </c>
      <c r="G249" s="98">
        <f>SUM(G241:G248)</f>
        <v>1</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397.64219776813599</v>
      </c>
      <c r="D287" s="193">
        <v>1666</v>
      </c>
      <c r="E287" s="28"/>
      <c r="F287" s="110">
        <f>IF($C$305=0,"",IF(C287="[For completion]","",C287/$C$305))</f>
        <v>2.6650246732518871E-2</v>
      </c>
      <c r="G287" s="110">
        <f>IF($D$305=0,"",IF(D287="[For completion]","",D287/$D$305))</f>
        <v>1.8690330614671798E-2</v>
      </c>
    </row>
    <row r="288" spans="1:7" customFormat="1" x14ac:dyDescent="0.35">
      <c r="A288" s="22" t="s">
        <v>1905</v>
      </c>
      <c r="B288" s="208" t="s">
        <v>3025</v>
      </c>
      <c r="C288" s="195">
        <v>202.64119144337855</v>
      </c>
      <c r="D288" s="193">
        <v>776</v>
      </c>
      <c r="E288" s="28"/>
      <c r="F288" s="110">
        <f t="shared" ref="F288:F304" si="11">IF($C$305=0,"",IF(C288="[For completion]","",C288/$C$305))</f>
        <v>1.3581148531139066E-2</v>
      </c>
      <c r="G288" s="110">
        <f t="shared" ref="G288:G304" si="12">IF($D$305=0,"",IF(D288="[For completion]","",D288/$D$305))</f>
        <v>8.7057002142769003E-3</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196">
        <v>14320.486454278505</v>
      </c>
      <c r="D304" s="205">
        <v>86695</v>
      </c>
      <c r="E304" s="28"/>
      <c r="F304" s="110">
        <f t="shared" si="11"/>
        <v>0.95976860473634207</v>
      </c>
      <c r="G304" s="110">
        <f t="shared" si="12"/>
        <v>0.9726039691710513</v>
      </c>
    </row>
    <row r="305" spans="1:7" customFormat="1" x14ac:dyDescent="0.35">
      <c r="A305" s="22" t="s">
        <v>1922</v>
      </c>
      <c r="B305" s="39" t="s">
        <v>91</v>
      </c>
      <c r="C305" s="103">
        <f>SUM(C287:C304)</f>
        <v>14920.769843490019</v>
      </c>
      <c r="D305" s="205">
        <f>SUM(D287:D304)</f>
        <v>89137</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188.10170903337854</v>
      </c>
      <c r="D310" s="204">
        <v>722</v>
      </c>
      <c r="E310" s="28"/>
      <c r="F310" s="110">
        <f>IF($C$328=0,"",IF(C310="[For completion]","",C310/$C$328))</f>
        <v>1.2606702670603025E-2</v>
      </c>
      <c r="G310" s="110">
        <f>IF($D$328=0,"",IF(D310="[For completion]","",D310/$D$328))</f>
        <v>8.0998911787473222E-3</v>
      </c>
    </row>
    <row r="311" spans="1:7" customFormat="1" x14ac:dyDescent="0.35">
      <c r="A311" s="22" t="s">
        <v>1927</v>
      </c>
      <c r="B311" s="208" t="s">
        <v>3027</v>
      </c>
      <c r="C311" s="195">
        <v>991.83190127645901</v>
      </c>
      <c r="D311" s="204">
        <v>3775</v>
      </c>
      <c r="E311" s="28"/>
      <c r="F311" s="110">
        <f t="shared" ref="F311:F327" si="13">IF($C$328=0,"",IF(C311="[For completion]","",C311/$C$328))</f>
        <v>6.6473239094241479E-2</v>
      </c>
      <c r="G311" s="110">
        <f t="shared" ref="G311:G327" si="14">IF($D$328=0,"",IF(D311="[For completion]","",D311/$D$328))</f>
        <v>4.2350539057854762E-2</v>
      </c>
    </row>
    <row r="312" spans="1:7" customFormat="1" x14ac:dyDescent="0.35">
      <c r="A312" s="22" t="s">
        <v>1928</v>
      </c>
      <c r="B312" s="208" t="s">
        <v>3028</v>
      </c>
      <c r="C312" s="195">
        <v>1652.3276877603616</v>
      </c>
      <c r="D312" s="204">
        <v>8486</v>
      </c>
      <c r="E312" s="28"/>
      <c r="F312" s="110">
        <f t="shared" si="13"/>
        <v>0.11074010959838505</v>
      </c>
      <c r="G312" s="110">
        <f t="shared" si="14"/>
        <v>9.5201768064888878E-2</v>
      </c>
    </row>
    <row r="313" spans="1:7" customFormat="1" x14ac:dyDescent="0.35">
      <c r="A313" s="22" t="s">
        <v>1929</v>
      </c>
      <c r="B313" s="208" t="s">
        <v>3029</v>
      </c>
      <c r="C313" s="195">
        <v>2534.6846326241498</v>
      </c>
      <c r="D313" s="204">
        <v>11628</v>
      </c>
      <c r="E313" s="28"/>
      <c r="F313" s="110">
        <f t="shared" si="13"/>
        <v>0.16987626370565884</v>
      </c>
      <c r="G313" s="110">
        <f t="shared" si="14"/>
        <v>0.13045087898403582</v>
      </c>
    </row>
    <row r="314" spans="1:7" customFormat="1" x14ac:dyDescent="0.35">
      <c r="A314" s="22" t="s">
        <v>1930</v>
      </c>
      <c r="B314" s="208" t="s">
        <v>3030</v>
      </c>
      <c r="C314" s="195">
        <v>2731.7962185003853</v>
      </c>
      <c r="D314" s="204">
        <v>17689</v>
      </c>
      <c r="E314" s="28"/>
      <c r="F314" s="110">
        <f t="shared" si="13"/>
        <v>0.18308681436382315</v>
      </c>
      <c r="G314" s="110">
        <f t="shared" si="14"/>
        <v>0.19844733387930938</v>
      </c>
    </row>
    <row r="315" spans="1:7" customFormat="1" x14ac:dyDescent="0.35">
      <c r="A315" s="22" t="s">
        <v>1931</v>
      </c>
      <c r="B315" s="208" t="s">
        <v>3031</v>
      </c>
      <c r="C315" s="195">
        <v>2714.9298806700299</v>
      </c>
      <c r="D315" s="204">
        <v>16597</v>
      </c>
      <c r="E315" s="28"/>
      <c r="F315" s="110">
        <f t="shared" si="13"/>
        <v>0.18195642109274712</v>
      </c>
      <c r="G315" s="110">
        <f t="shared" si="14"/>
        <v>0.18619652893860014</v>
      </c>
    </row>
    <row r="316" spans="1:7" customFormat="1" x14ac:dyDescent="0.35">
      <c r="A316" s="22" t="s">
        <v>1932</v>
      </c>
      <c r="B316" s="208" t="s">
        <v>3032</v>
      </c>
      <c r="C316" s="195">
        <v>3497.8281450841855</v>
      </c>
      <c r="D316" s="204">
        <v>26099</v>
      </c>
      <c r="E316" s="28"/>
      <c r="F316" s="110">
        <f t="shared" si="13"/>
        <v>0.23442678774448777</v>
      </c>
      <c r="G316" s="110">
        <f t="shared" si="14"/>
        <v>0.29279648182011958</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609.26966854105638</v>
      </c>
      <c r="D327" s="204">
        <v>4141</v>
      </c>
      <c r="E327" s="28"/>
      <c r="F327" s="110">
        <f t="shared" si="13"/>
        <v>4.083366173005365E-2</v>
      </c>
      <c r="G327" s="110">
        <f t="shared" si="14"/>
        <v>4.6456578076444127E-2</v>
      </c>
    </row>
    <row r="328" spans="1:7" customFormat="1" x14ac:dyDescent="0.35">
      <c r="A328" s="22" t="s">
        <v>2083</v>
      </c>
      <c r="B328" s="39" t="s">
        <v>91</v>
      </c>
      <c r="C328" s="103">
        <f>SUM(C310:C327)</f>
        <v>14920.769843490005</v>
      </c>
      <c r="D328" s="204">
        <f>SUM(D310:D327)</f>
        <v>89137</v>
      </c>
      <c r="E328" s="28"/>
      <c r="F328" s="118">
        <f>SUM(F310:F327)</f>
        <v>1</v>
      </c>
      <c r="G328" s="118">
        <f>SUM(G310:G327)</f>
        <v>1</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154.20245249234659</v>
      </c>
      <c r="D333" s="204">
        <v>1051</v>
      </c>
      <c r="E333" s="28"/>
      <c r="F333" s="110">
        <f>IF($C$346=0,"",IF(C333="[For completion]","",C333/$C$346))</f>
        <v>1.0334751766151387E-2</v>
      </c>
      <c r="G333" s="110">
        <f>IF($D$346=0,"",IF(D333="[For completion]","",D333/$D$346))</f>
        <v>1.1790838821140492E-2</v>
      </c>
    </row>
    <row r="334" spans="1:7" customFormat="1" x14ac:dyDescent="0.35">
      <c r="A334" s="22" t="s">
        <v>2087</v>
      </c>
      <c r="B334" s="39" t="s">
        <v>1560</v>
      </c>
      <c r="C334" s="195">
        <v>507.09948933753736</v>
      </c>
      <c r="D334" s="204">
        <v>3391</v>
      </c>
      <c r="E334" s="28"/>
      <c r="F334" s="110">
        <f t="shared" ref="F334:F345" si="15">IF($C$346=0,"",IF(C334="[For completion]","",C334/$C$346))</f>
        <v>3.3986147809845567E-2</v>
      </c>
      <c r="G334" s="110">
        <f t="shared" ref="G334:G345" si="16">IF($D$346=0,"",IF(D334="[For completion]","",D334/$D$346))</f>
        <v>3.8042563694088871E-2</v>
      </c>
    </row>
    <row r="335" spans="1:7" customFormat="1" x14ac:dyDescent="0.35">
      <c r="A335" s="22" t="s">
        <v>2088</v>
      </c>
      <c r="B335" s="39" t="s">
        <v>2235</v>
      </c>
      <c r="C335" s="195">
        <v>554.52343864803584</v>
      </c>
      <c r="D335" s="204">
        <v>4300</v>
      </c>
      <c r="E335" s="28"/>
      <c r="F335" s="110">
        <f t="shared" si="15"/>
        <v>3.7164532692659756E-2</v>
      </c>
      <c r="G335" s="110">
        <f t="shared" si="16"/>
        <v>4.8240349125503436E-2</v>
      </c>
    </row>
    <row r="336" spans="1:7" customFormat="1" x14ac:dyDescent="0.35">
      <c r="A336" s="22" t="s">
        <v>2089</v>
      </c>
      <c r="B336" s="39" t="s">
        <v>1561</v>
      </c>
      <c r="C336" s="195">
        <v>639.79419627461778</v>
      </c>
      <c r="D336" s="204">
        <v>5311</v>
      </c>
      <c r="E336" s="28"/>
      <c r="F336" s="110">
        <f t="shared" si="15"/>
        <v>4.2879436046911683E-2</v>
      </c>
      <c r="G336" s="110">
        <f t="shared" si="16"/>
        <v>5.9582440512918319E-2</v>
      </c>
    </row>
    <row r="337" spans="1:7" customFormat="1" x14ac:dyDescent="0.35">
      <c r="A337" s="22" t="s">
        <v>2090</v>
      </c>
      <c r="B337" s="39" t="s">
        <v>1562</v>
      </c>
      <c r="C337" s="195">
        <v>997.32388841661532</v>
      </c>
      <c r="D337" s="204">
        <v>8019</v>
      </c>
      <c r="E337" s="28"/>
      <c r="F337" s="110">
        <f t="shared" si="15"/>
        <v>6.6841315755014646E-2</v>
      </c>
      <c r="G337" s="110">
        <f t="shared" si="16"/>
        <v>8.9962641776142341E-2</v>
      </c>
    </row>
    <row r="338" spans="1:7" customFormat="1" x14ac:dyDescent="0.35">
      <c r="A338" s="22" t="s">
        <v>2091</v>
      </c>
      <c r="B338" s="39" t="s">
        <v>1563</v>
      </c>
      <c r="C338" s="195">
        <v>682.26339084884319</v>
      </c>
      <c r="D338" s="204">
        <v>4804</v>
      </c>
      <c r="E338" s="28"/>
      <c r="F338" s="110">
        <f t="shared" si="15"/>
        <v>4.5725749944900994E-2</v>
      </c>
      <c r="G338" s="110">
        <f t="shared" si="16"/>
        <v>5.3894566790446165E-2</v>
      </c>
    </row>
    <row r="339" spans="1:7" customFormat="1" x14ac:dyDescent="0.35">
      <c r="A339" s="22" t="s">
        <v>2092</v>
      </c>
      <c r="B339" s="39" t="s">
        <v>1564</v>
      </c>
      <c r="C339" s="195">
        <v>548.39212311024312</v>
      </c>
      <c r="D339" s="204">
        <v>3124</v>
      </c>
      <c r="E339" s="28"/>
      <c r="F339" s="110">
        <f t="shared" si="15"/>
        <v>3.6753607813976782E-2</v>
      </c>
      <c r="G339" s="110">
        <f t="shared" si="16"/>
        <v>3.5047174573970406E-2</v>
      </c>
    </row>
    <row r="340" spans="1:7" customFormat="1" x14ac:dyDescent="0.35">
      <c r="A340" s="22" t="s">
        <v>2093</v>
      </c>
      <c r="B340" s="39" t="s">
        <v>1565</v>
      </c>
      <c r="C340" s="195">
        <v>534.77873469284759</v>
      </c>
      <c r="D340" s="204">
        <v>2803</v>
      </c>
      <c r="E340" s="28"/>
      <c r="F340" s="110">
        <f t="shared" si="15"/>
        <v>3.5841229393815364E-2</v>
      </c>
      <c r="G340" s="110">
        <f t="shared" si="16"/>
        <v>3.1445976418322356E-2</v>
      </c>
    </row>
    <row r="341" spans="1:7" customFormat="1" x14ac:dyDescent="0.35">
      <c r="A341" s="22" t="s">
        <v>2094</v>
      </c>
      <c r="B341" s="39" t="s">
        <v>2607</v>
      </c>
      <c r="C341" s="195">
        <v>1128.4619351349968</v>
      </c>
      <c r="D341" s="204">
        <v>6448</v>
      </c>
      <c r="E341" s="28"/>
      <c r="F341" s="110">
        <f t="shared" si="15"/>
        <v>7.5630275580408482E-2</v>
      </c>
      <c r="G341" s="110">
        <f t="shared" si="16"/>
        <v>7.2338086316568878E-2</v>
      </c>
    </row>
    <row r="342" spans="1:7" customFormat="1" x14ac:dyDescent="0.35">
      <c r="A342" s="22" t="s">
        <v>2095</v>
      </c>
      <c r="B342" s="22" t="s">
        <v>2610</v>
      </c>
      <c r="C342" s="195">
        <v>2694.567800203858</v>
      </c>
      <c r="D342" s="204">
        <v>18655</v>
      </c>
      <c r="F342" s="110">
        <f t="shared" si="15"/>
        <v>0.18059174080615623</v>
      </c>
      <c r="G342" s="110">
        <f t="shared" si="16"/>
        <v>0.20928458440378295</v>
      </c>
    </row>
    <row r="343" spans="1:7" customFormat="1" x14ac:dyDescent="0.35">
      <c r="A343" s="22" t="s">
        <v>2096</v>
      </c>
      <c r="B343" s="22" t="s">
        <v>2608</v>
      </c>
      <c r="C343" s="195">
        <v>5575.9381192217343</v>
      </c>
      <c r="D343" s="204">
        <v>28160</v>
      </c>
      <c r="F343" s="110">
        <f t="shared" si="15"/>
        <v>0.37370311168324483</v>
      </c>
      <c r="G343" s="110">
        <f t="shared" si="16"/>
        <v>0.31591819334283183</v>
      </c>
    </row>
    <row r="344" spans="1:7" customFormat="1" x14ac:dyDescent="0.35">
      <c r="A344" s="22" t="s">
        <v>2604</v>
      </c>
      <c r="B344" s="39" t="s">
        <v>2609</v>
      </c>
      <c r="C344" s="195">
        <v>903.08769460832286</v>
      </c>
      <c r="D344" s="204">
        <v>3068</v>
      </c>
      <c r="E344" s="28"/>
      <c r="F344" s="110">
        <f t="shared" si="15"/>
        <v>6.0525542856111024E-2</v>
      </c>
      <c r="G344" s="110">
        <f t="shared" si="16"/>
        <v>3.4418928166754549E-2</v>
      </c>
    </row>
    <row r="345" spans="1:7" customFormat="1" x14ac:dyDescent="0.35">
      <c r="A345" s="22" t="s">
        <v>2605</v>
      </c>
      <c r="B345" s="22" t="s">
        <v>1959</v>
      </c>
      <c r="C345" s="195">
        <v>0.33658050000000006</v>
      </c>
      <c r="D345" s="204">
        <v>3</v>
      </c>
      <c r="F345" s="110">
        <f t="shared" si="15"/>
        <v>2.2557850803311715E-5</v>
      </c>
      <c r="G345" s="110">
        <f t="shared" si="16"/>
        <v>3.3656057529421003E-5</v>
      </c>
    </row>
    <row r="346" spans="1:7" customFormat="1" x14ac:dyDescent="0.35">
      <c r="A346" s="22" t="s">
        <v>2606</v>
      </c>
      <c r="B346" s="39" t="s">
        <v>91</v>
      </c>
      <c r="C346" s="103">
        <f>SUM(C333:C345)</f>
        <v>14920.769843489998</v>
      </c>
      <c r="D346" s="204">
        <f>SUM(D333:D345)</f>
        <v>89137</v>
      </c>
      <c r="E346" s="28"/>
      <c r="F346" s="118">
        <f>SUM(F333:F345)</f>
        <v>0.99999999999999989</v>
      </c>
      <c r="G346" s="118">
        <f>SUM(G333:G345)</f>
        <v>1</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7040.8361793056001</v>
      </c>
      <c r="D358" s="204">
        <v>37069</v>
      </c>
      <c r="E358" s="28"/>
      <c r="F358" s="110">
        <f>IF($C$365=0,"",IF(C358="[For completion]","",C358/$C$365))</f>
        <v>0.47188156195422765</v>
      </c>
      <c r="G358" s="110">
        <f>IF($D$365=0,"",IF(D358="[For completion]","",D358/$D$365))</f>
        <v>0.41586546551936904</v>
      </c>
    </row>
    <row r="359" spans="1:7" customFormat="1" x14ac:dyDescent="0.35">
      <c r="A359" s="22" t="s">
        <v>2412</v>
      </c>
      <c r="B359" s="124" t="s">
        <v>1948</v>
      </c>
      <c r="C359" s="195">
        <v>7879.9336641844047</v>
      </c>
      <c r="D359" s="204">
        <v>52068</v>
      </c>
      <c r="E359" s="28"/>
      <c r="F359" s="110">
        <f t="shared" ref="F359:F364" si="17">IF($C$365=0,"",IF(C359="[For completion]","",C359/$C$365))</f>
        <v>0.52811843804577241</v>
      </c>
      <c r="G359" s="110">
        <f t="shared" ref="G359:G364" si="18">IF($D$365=0,"",IF(D359="[For completion]","",D359/$D$365))</f>
        <v>0.58413453448063091</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14920.769843490005</v>
      </c>
      <c r="D365" s="204">
        <f>SUM(D358:D364)</f>
        <v>89137</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7273.4730986116492</v>
      </c>
      <c r="D368" s="204">
        <v>42898</v>
      </c>
      <c r="E368" s="28"/>
      <c r="F368" s="110">
        <f>IF($C$372=0,"",IF(C368="[For completion]","",C368/$C$372))</f>
        <v>0.48747304428029281</v>
      </c>
      <c r="G368" s="110">
        <f>IF($D$372=0,"",IF(D368="[For completion]","",D368/$D$372))</f>
        <v>0.48125918529903405</v>
      </c>
    </row>
    <row r="369" spans="1:7" customFormat="1" x14ac:dyDescent="0.35">
      <c r="A369" s="22" t="s">
        <v>2420</v>
      </c>
      <c r="B369" s="124" t="s">
        <v>2184</v>
      </c>
      <c r="C369" s="195">
        <v>7647.296744878332</v>
      </c>
      <c r="D369" s="204">
        <v>46239</v>
      </c>
      <c r="E369" s="28"/>
      <c r="F369" s="110">
        <f>IF($C$372=0,"",IF(C369="[For completion]","",C369/$C$372))</f>
        <v>0.51252695571970719</v>
      </c>
      <c r="G369" s="110">
        <f>IF($D$372=0,"",IF(D369="[For completion]","",D369/$D$372))</f>
        <v>0.51874081470096589</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14920.769843489981</v>
      </c>
      <c r="D372" s="204">
        <f>SUM(D368:D371)</f>
        <v>89137</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1469</v>
      </c>
      <c r="B1" s="220"/>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http://purl.org/dc/elements/1.1/"/>
    <ds:schemaRef ds:uri="01c7ed30-b748-4e6f-b72d-51af0829fd38"/>
    <ds:schemaRef ds:uri="http://schemas.microsoft.com/office/2006/metadata/properties"/>
    <ds:schemaRef ds:uri="6a9f6bf8-3710-4c59-a4eb-7c22c36861d0"/>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2024-07-08T08:36:51Z</cp:lastPrinted>
  <dcterms:created xsi:type="dcterms:W3CDTF">2016-04-21T08:07:20Z</dcterms:created>
  <dcterms:modified xsi:type="dcterms:W3CDTF">2025-11-05T14:49:21Z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