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24EBD768-74E1-45C5-8CA5-B370FFD7BCC6}" xr6:coauthVersionLast="36" xr6:coauthVersionMax="36"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4" i="19"/>
  <c r="G605" i="19"/>
  <c r="G606" i="19"/>
  <c r="G608" i="19"/>
  <c r="G609" i="19"/>
  <c r="G610" i="19"/>
  <c r="G611" i="19"/>
  <c r="G615" i="19"/>
  <c r="G598" i="19"/>
  <c r="F599" i="19"/>
  <c r="F600" i="19"/>
  <c r="F604" i="19"/>
  <c r="F605" i="19"/>
  <c r="F610" i="19"/>
  <c r="F611" i="19"/>
  <c r="F612" i="19"/>
  <c r="F598" i="19"/>
  <c r="D598" i="9"/>
  <c r="G582" i="9" s="1"/>
  <c r="F580" i="9"/>
  <c r="D616" i="19"/>
  <c r="G600" i="19" s="1"/>
  <c r="C616" i="19"/>
  <c r="F606" i="19" s="1"/>
  <c r="F614" i="19" l="1"/>
  <c r="F602" i="19"/>
  <c r="F615" i="19"/>
  <c r="F603" i="19"/>
  <c r="F613" i="19"/>
  <c r="F601" i="19"/>
  <c r="F616" i="19" s="1"/>
  <c r="G607" i="19"/>
  <c r="F609" i="19"/>
  <c r="F608" i="19"/>
  <c r="G614" i="19"/>
  <c r="G602" i="19"/>
  <c r="F607" i="19"/>
  <c r="G613" i="19"/>
  <c r="G601" i="19"/>
  <c r="G616" i="19" s="1"/>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85" i="19" l="1"/>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F566" i="19" l="1"/>
  <c r="F586" i="19"/>
  <c r="G582" i="19"/>
  <c r="G591" i="19"/>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0" i="8"/>
  <c r="D300" i="8"/>
  <c r="F292" i="8"/>
  <c r="D293" i="8"/>
  <c r="D292" i="8"/>
  <c r="D290" i="8"/>
  <c r="C292" i="8"/>
  <c r="C293"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<sst xmlns="http://schemas.openxmlformats.org/spreadsheetml/2006/main" count="5118" uniqueCount="2775">
  <si>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</si>
  <si>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</si>
  <si>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</si>
  <si>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</si>
  <si>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</si>
  <si>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</si>
  <si>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</si>
  <si>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</si>
  <si>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</si>
  <si>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</si>
  <si>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</si>
  <si>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</si>
  <si>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</si>
  <si>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</si>
  <si>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</si>
  <si>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</si>
  <si>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</si>
  <si>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</si>
  <si>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</si>
  <si>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</si>
  <si>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</si>
  <si>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</si>
  <si>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</si>
  <si>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</si>
  <si>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</si>
  <si>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</si>
  <si>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</si>
  <si>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</si>
  <si>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</si>
  <si>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</si>
  <si>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</si>
  <si>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</si>
  <si>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</si>
  <si>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</si>
  <si>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</si>
  <si>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</si>
  <si>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</si>
  <si>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</si>
  <si>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</si>
  <si>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</si>
  <si>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</si>
  <si>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</si>
  <si>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</si>
  <si>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</si>
  <si>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</si>
  <si>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</si>
  <si>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</si>
  <si>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</si>
  <si>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</si>
  <si>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</si>
  <si>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</si>
  <si>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</si>
  <si>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</si>
  <si>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</si>
  <si>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</si>
  <si>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</si>
  <si>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</si>
  <si>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</si>
  <si>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</si>
  <si>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</si>
  <si>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</si>
  <si>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</si>
  <si>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</si>
  <si>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</si>
  <si>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</si>
  <si>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</si>
  <si>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</si>
  <si>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</si>
  <si>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</si>
  <si>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</si>
  <si>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</si>
  <si>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</si>
  <si>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</si>
  <si>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</si>
  <si>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</si>
  <si>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</si>
  <si>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</si>
  <si>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</si>
  <si>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</si>
  <si>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</si>
  <si>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</si>
  <si>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</si>
  <si>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</si>
  <si>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</si>
  <si>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</si>
  <si>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</si>
  <si>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</si>
  <si>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</si>
  <si>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</si>
  <si>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</si>
  <si>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</si>
  <si>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</si>
  <si>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</si>
  <si>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</si>
  <si>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</si>
  <si>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</si>
  <si>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</si>
  <si>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</si>
  <si>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</si>
  <si>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</si>
  <si>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</si>
  <si>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</si>
  <si>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</si>
  <si>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</si>
  <si>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</si>
  <si>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</si>
  <si>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</si>
  <si>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</si>
  <si>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</si>
  <si>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</si>
  <si>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</si>
  <si>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</si>
  <si>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</si>
  <si>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</si>
  <si>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</si>
  <si>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</si>
  <si>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</si>
  <si>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</si>
  <si>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</si>
  <si>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</si>
  <si>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</si>
  <si>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</si>
  <si>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</si>
  <si>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</si>
  <si>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</si>
  <si>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</si>
  <si>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</si>
  <si>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</si>
  <si>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</si>
  <si>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</si>
  <si>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</si>
  <si>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</si>
  <si>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</si>
  <si>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</si>
  <si>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</si>
  <si>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</si>
  <si>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</si>
  <si>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</si>
  <si>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</si>
  <si>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</si>
  <si>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</si>
  <si>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</si>
  <si>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</si>
  <si>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</si>
  <si>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</si>
  <si>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</si>
  <si>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</si>
  <si>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</si>
  <si>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</si>
  <si>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</si>
  <si>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</si>
  <si>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</si>
  <si>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</si>
  <si>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</si>
  <si>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</si>
  <si>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</si>
  <si>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</si>
  <si>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</si>
  <si>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</si>
  <si>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</si>
  <si>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</si>
  <si>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</si>
  <si>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</si>
  <si>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</si>
  <si>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</si>
  <si>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</si>
  <si>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</si>
  <si>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</si>
  <si>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</si>
  <si>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</si>
  <si>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</si>
  <si>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</si>
  <si>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</si>
  <si>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</si>
  <si>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</si>
  <si>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</si>
  <si>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</si>
  <si>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</si>
  <si>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</si>
  <si>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</si>
  <si>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</si>
  <si>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</si>
  <si>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</si>
  <si>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</si>
  <si>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</si>
  <si>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</si>
  <si>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</si>
  <si>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</si>
  <si>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</si>
  <si>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</si>
  <si>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</si>
  <si>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</si>
  <si>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</si>
  <si>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</si>
  <si>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</si>
  <si>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</si>
  <si>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</si>
  <si>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</si>
  <si>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</si>
  <si>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</si>
  <si>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</si>
  <si>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</si>
  <si>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</si>
  <si>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</si>
  <si>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</si>
  <si>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</si>
  <si>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</si>
  <si>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</si>
  <si>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</si>
  <si>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</si>
  <si>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</si>
  <si>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</si>
  <si>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</si>
  <si>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</si>
  <si>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</si>
  <si>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</si>
  <si>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</si>
  <si>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</si>
  <si>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</si>
  <si>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</si>
  <si>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</si>
  <si>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</si>
  <si>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</si>
  <si>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</si>
  <si>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</si>
  <si>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</si>
  <si>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</si>
  <si>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</si>
  <si>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</si>
  <si>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</si>
  <si>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</si>
  <si>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</si>
  <si>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</si>
  <si>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</si>
  <si>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</si>
  <si>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</si>
  <si>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</si>
  <si>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</si>
  <si>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</si>
  <si>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</si>
  <si>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</si>
  <si>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</si>
  <si>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</si>
  <si>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</si>
  <si>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</si>
  <si>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</si>
  <si>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</si>
  <si>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</si>
  <si>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</si>
  <si>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</si>
  <si>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</si>
  <si>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</si>
  <si>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</si>
  <si>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</si>
  <si>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</si>
  <si>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</si>
  <si>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</si>
  <si>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</si>
  <si>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</si>
  <si>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</si>
  <si>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</si>
  <si>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</si>
  <si>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</si>
  <si>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</si>
  <si>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</si>
  <si>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</si>
  <si>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</si>
  <si>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</si>
  <si>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</si>
  <si>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</si>
  <si>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</si>
  <si>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</si>
  <si>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</si>
  <si>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</si>
  <si>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</si>
  <si>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</si>
  <si>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</si>
  <si>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</si>
  <si>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</si>
  <si>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</si>
  <si>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</si>
  <si>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</si>
  <si>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</si>
  <si>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</si>
  <si>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</si>
  <si>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</si>
  <si>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</si>
  <si>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</si>
  <si>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</si>
  <si>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</si>
  <si>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</si>
  <si>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</si>
  <si>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</si>
  <si>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</si>
  <si>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</si>
  <si>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</si>
  <si>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</si>
  <si>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</si>
  <si>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</si>
  <si>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</si>
  <si>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</si>
  <si>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</si>
  <si>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</si>
  <si>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</si>
  <si>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</si>
  <si>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</si>
  <si>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</si>
  <si>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</si>
  <si>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</si>
  <si>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</si>
  <si>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</si>
  <si>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</si>
  <si>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</si>
  <si>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</si>
  <si>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</si>
  <si>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</si>
  <si>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</si>
  <si>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</si>
  <si>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</si>
  <si>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</si>
  <si>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</si>
  <si>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</si>
  <si>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</si>
  <si>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</si>
  <si>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</si>
  <si>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</si>
  <si>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</si>
  <si>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</si>
  <si>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</si>
  <si>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</si>
  <si>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</si>
  <si>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</si>
  <si>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</si>
  <si>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</si>
  <si>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</si>
  <si>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</si>
  <si>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</si>
  <si>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</si>
  <si>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</si>
  <si>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</si>
  <si>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</si>
  <si>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</si>
  <si>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</si>
  <si>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</si>
  <si>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</si>
  <si>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</si>
  <si>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</si>
  <si>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</si>
  <si>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</si>
  <si>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</si>
  <si>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</si>
  <si>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</si>
  <si>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</si>
  <si>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</si>
  <si>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</si>
  <si>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</si>
  <si>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</si>
  <si>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</si>
  <si>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</si>
  <si>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</si>
  <si>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</si>
  <si>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</si>
  <si>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</si>
  <si>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</si>
  <si>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</si>
  <si>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</si>
  <si>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</si>
  <si>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</si>
  <si>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</si>
  <si>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</si>
  <si>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</si>
  <si>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</si>
  <si>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</si>
  <si>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</si>
  <si>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</si>
  <si>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</si>
  <si>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</si>
  <si>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</si>
  <si>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</si>
  <si>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</si>
  <si>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</si>
  <si>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</si>
  <si>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</si>
  <si>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</si>
  <si>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</si>
  <si>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</si>
  <si>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</si>
  <si>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</si>
  <si>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</si>
  <si>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</si>
  <si>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</si>
  <si>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</si>
  <si>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</si>
  <si>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</si>
  <si>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</si>
  <si>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</si>
  <si>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</si>
  <si>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</si>
  <si>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</si>
  <si>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</si>
  <si>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</si>
  <si>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</si>
  <si>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</si>
  <si>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</si>
  <si>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</si>
  <si>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</si>
  <si>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</si>
  <si>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</si>
  <si>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</si>
  <si>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</si>
  <si>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</si>
  <si>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</si>
  <si>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</si>
  <si>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</si>
  <si>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</si>
  <si>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</si>
  <si>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</si>
  <si>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</si>
  <si>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</si>
  <si>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</si>
  <si>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</si>
  <si>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</si>
  <si>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</si>
  <si>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</si>
  <si>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</si>
  <si>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</si>
  <si>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</si>
  <si>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</si>
  <si>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</si>
  <si>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</si>
  <si>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</si>
  <si>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</si>
  <si>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</si>
  <si>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</si>
  <si>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</si>
  <si>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</si>
  <si>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</si>
  <si>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</si>
  <si>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</si>
  <si>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</si>
  <si>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</si>
  <si>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</si>
  <si>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</si>
  <si>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</si>
  <si>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</si>
  <si>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</si>
  <si>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</si>
  <si>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</si>
  <si>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</si>
  <si>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</si>
  <si>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</si>
  <si>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</si>
  <si>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</si>
  <si>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</si>
  <si>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</si>
  <si>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</si>
  <si>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</si>
  <si>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</si>
  <si>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</si>
  <si>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</si>
  <si>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</si>
  <si>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</si>
  <si>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</si>
  <si>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</si>
  <si>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</si>
  <si>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</si>
  <si>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</si>
  <si>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</si>
  <si>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</si>
  <si>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</si>
  <si>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</si>
  <si>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</si>
  <si>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</si>
  <si>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</si>
  <si>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</si>
  <si>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</si>
  <si>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</si>
  <si>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</si>
  <si>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</si>
  <si>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</si>
  <si>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</si>
  <si>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</si>
  <si>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</si>
  <si>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</si>
  <si>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</si>
  <si>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</si>
  <si>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</si>
  <si>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</si>
  <si>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</si>
  <si>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</si>
  <si>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</si>
  <si>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</si>
  <si>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</si>
  <si>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</si>
  <si>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</si>
  <si>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</si>
  <si>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</si>
  <si>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</si>
  <si>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</si>
  <si>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</si>
  <si>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</si>
  <si>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</si>
  <si>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</si>
  <si>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</si>
  <si>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</si>
  <si>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</si>
  <si>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</si>
  <si>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</si>
  <si>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</si>
  <si>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</si>
  <si>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</si>
  <si>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</si>
  <si>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</si>
  <si>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</si>
  <si>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</si>
  <si>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</si>
  <si>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</si>
  <si>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</si>
  <si>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</si>
  <si>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</si>
  <si>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</si>
  <si>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</si>
  <si>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</si>
  <si>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</si>
  <si>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</si>
  <si>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</si>
  <si>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</si>
  <si>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</si>
  <si>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</si>
  <si>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</si>
  <si>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</si>
  <si>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</si>
  <si>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</si>
  <si>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</si>
  <si>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</si>
  <si>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</si>
  <si>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</si>
  <si>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</si>
  <si>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</si>
  <si>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</si>
  <si>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</si>
  <si>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</si>
  <si>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</si>
  <si>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</si>
  <si>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</si>
  <si>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</si>
  <si>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</si>
  <si>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</si>
  <si>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</si>
  <si>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</si>
  <si>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</si>
  <si>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</si>
  <si>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</si>
  <si>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</si>
  <si>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</si>
  <si>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</si>
  <si>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</si>
  <si>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</si>
  <si>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</si>
  <si>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</si>
  <si>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</si>
  <si>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</si>
  <si>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</si>
  <si>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</si>
  <si>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</si>
  <si>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</si>
  <si>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</si>
  <si>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</si>
  <si>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</si>
  <si>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</si>
  <si>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</si>
  <si>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</si>
  <si>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</si>
  <si>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</si>
  <si>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</si>
  <si>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</si>
  <si>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</si>
  <si>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</si>
  <si>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</si>
  <si>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</si>
  <si>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</si>
  <si>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</si>
  <si>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</si>
  <si>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</si>
  <si>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</si>
  <si>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</si>
  <si>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</si>
  <si>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</si>
  <si>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</si>
  <si>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</si>
  <si>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</si>
  <si>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</si>
  <si>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</si>
  <si>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</si>
  <si>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</si>
  <si>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</si>
  <si>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</si>
  <si>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</si>
  <si>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</si>
  <si>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</si>
  <si>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</si>
  <si>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</si>
  <si>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</si>
  <si>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</si>
  <si>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</si>
  <si>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</si>
  <si>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</si>
  <si>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</si>
  <si>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</si>
  <si>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</si>
  <si>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</si>
  <si>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</si>
  <si>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</si>
  <si>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</si>
  <si>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</si>
  <si>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</si>
  <si>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</si>
  <si>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</si>
  <si>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</si>
  <si>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</si>
  <si>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</si>
  <si>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</si>
  <si>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</si>
  <si>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</si>
  <si>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</si>
  <si>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</si>
  <si>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</si>
  <si>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</si>
  <si>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</si>
  <si>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</si>
  <si>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</si>
  <si>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</si>
  <si>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</si>
  <si>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</si>
  <si>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</si>
  <si>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</si>
  <si>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</si>
  <si>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</si>
  <si>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</si>
  <si>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</si>
  <si>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</si>
  <si>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</si>
  <si>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</si>
  <si>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</si>
  <si>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</si>
  <si>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</si>
  <si>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</si>
  <si>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</si>
  <si>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</si>
  <si>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</si>
  <si>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</si>
  <si>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</si>
  <si>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</si>
  <si>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</si>
  <si>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</si>
  <si>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</si>
  <si>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</si>
  <si>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</si>
  <si>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</si>
  <si>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</si>
  <si>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</si>
  <si>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</si>
  <si>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</si>
  <si>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</si>
  <si>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</si>
  <si>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</si>
  <si>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</si>
  <si>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</si>
  <si>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</si>
  <si>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</si>
  <si>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</si>
  <si>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</si>
  <si>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</si>
  <si>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</si>
  <si>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</si>
  <si>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</si>
  <si>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</si>
  <si>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</si>
  <si>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</si>
  <si>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</si>
  <si>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</si>
  <si>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</si>
  <si>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</si>
  <si>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</si>
  <si>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</si>
  <si>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</si>
  <si>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</si>
  <si>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</si>
  <si>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</si>
  <si>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</si>
  <si>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</si>
  <si>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</si>
  <si>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</si>
  <si>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</si>
  <si>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</si>
  <si>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</si>
  <si>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</si>
  <si>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</si>
  <si>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</si>
  <si>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</si>
  <si>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</si>
  <si>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</si>
  <si>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</si>
  <si>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</si>
  <si>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</si>
  <si>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</si>
  <si>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</si>
  <si>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</si>
  <si>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</si>
  <si>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</si>
  <si>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</si>
  <si>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</si>
  <si>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</si>
  <si>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</si>
  <si>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</si>
  <si>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</si>
  <si>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</si>
  <si>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</si>
  <si>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</si>
  <si>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</si>
  <si>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</si>
  <si>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</si>
  <si>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</si>
  <si>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</si>
  <si>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</si>
  <si>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</si>
  <si>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</si>
  <si>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</si>
  <si>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</si>
  <si>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</si>
  <si>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</si>
  <si>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</si>
  <si>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</si>
  <si>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</si>
  <si>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</si>
  <si>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</si>
  <si>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</si>
  <si>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</si>
  <si>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</si>
  <si>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</si>
  <si>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</si>
  <si>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</si>
  <si>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</si>
  <si>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</si>
  <si>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</si>
  <si>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</si>
  <si>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</si>
  <si>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</si>
  <si>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</si>
  <si>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</si>
  <si>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</si>
  <si>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</si>
  <si>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</si>
  <si>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</si>
  <si>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</si>
  <si>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</si>
  <si>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</si>
  <si>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</si>
  <si>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</si>
  <si>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</si>
  <si>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</si>
  <si>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</si>
  <si>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</si>
  <si>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</si>
  <si>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</si>
  <si>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</si>
  <si>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</si>
  <si>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</si>
  <si>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</si>
  <si>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</si>
  <si>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</si>
  <si>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</si>
  <si>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</si>
  <si>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</si>
  <si>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</si>
  <si>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</si>
  <si>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</si>
  <si>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</si>
  <si>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</si>
  <si>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</si>
  <si>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</si>
  <si>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</si>
  <si>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</si>
  <si>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</si>
  <si>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</si>
  <si>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</si>
  <si>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</si>
  <si>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</si>
  <si>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</si>
  <si>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</si>
  <si>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</si>
  <si>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</si>
  <si>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</si>
  <si>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</si>
  <si>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</si>
  <si>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</si>
  <si>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</si>
  <si>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</si>
  <si>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</si>
  <si>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</si>
  <si>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</si>
  <si>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</si>
  <si>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</si>
  <si>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</si>
  <si>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</si>
  <si>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</si>
  <si>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</si>
  <si>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</si>
  <si>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</si>
  <si>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</si>
  <si>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</si>
  <si>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</si>
  <si>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</si>
  <si>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</si>
  <si>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</si>
  <si>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</si>
  <si>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</si>
  <si>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</si>
  <si>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</si>
  <si>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</si>
  <si>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</si>
  <si>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</si>
  <si>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</si>
  <si>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</si>
  <si>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</si>
  <si>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</si>
  <si>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</si>
  <si>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</si>
  <si>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</si>
  <si>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</si>
  <si>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</si>
  <si>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</si>
  <si>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</si>
  <si>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</si>
  <si>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</si>
  <si>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</si>
  <si>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</si>
  <si>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</si>
  <si>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</si>
  <si>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</si>
  <si>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</si>
  <si>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</si>
  <si>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</si>
  <si>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</si>
  <si>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</si>
  <si>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</si>
  <si>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</si>
  <si>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</si>
  <si>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</si>
  <si>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</si>
  <si>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</si>
  <si>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</si>
  <si>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</si>
  <si>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</si>
  <si>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</si>
  <si>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</si>
  <si>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</si>
  <si>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</si>
  <si>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</si>
  <si>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</si>
  <si>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</si>
  <si>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</si>
  <si>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</si>
  <si>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</si>
  <si>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</si>
  <si>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</si>
  <si>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</si>
  <si>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</si>
  <si>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</si>
  <si>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</si>
  <si>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</si>
  <si>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</si>
  <si>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</si>
  <si>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</si>
  <si>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</si>
  <si>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</si>
  <si>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</si>
  <si>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</si>
  <si>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</si>
  <si>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</si>
  <si>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</si>
  <si>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</si>
  <si>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</si>
  <si>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</si>
  <si>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</si>
  <si>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</si>
  <si>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</si>
  <si>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</si>
  <si>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</si>
  <si>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</si>
  <si>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</si>
  <si>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</si>
  <si>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</si>
  <si>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</si>
  <si>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</si>
  <si>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</si>
  <si>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</si>
  <si>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</si>
  <si>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</si>
  <si>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</si>
  <si>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</si>
  <si>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</si>
  <si>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</si>
  <si>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</si>
  <si>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</si>
  <si>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</si>
  <si>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</si>
  <si>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</si>
  <si>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</si>
  <si>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</si>
  <si>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</si>
  <si>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</si>
  <si>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</si>
  <si>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</si>
  <si>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</si>
  <si>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</si>
  <si>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</si>
  <si>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</si>
  <si>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</si>
  <si>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</si>
  <si>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</si>
  <si>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</si>
  <si>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</si>
  <si>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</si>
  <si>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</si>
  <si>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</si>
  <si>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</si>
  <si>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</si>
  <si>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</si>
  <si>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</si>
  <si>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</si>
  <si>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</si>
  <si>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</si>
  <si>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</si>
  <si>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</si>
  <si>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</si>
  <si>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</si>
  <si>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</si>
  <si>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</si>
  <si>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</si>
  <si>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</si>
  <si>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</si>
  <si>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</si>
  <si>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</si>
  <si>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</si>
  <si>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</si>
  <si>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</si>
  <si>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</si>
  <si>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</si>
  <si>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</si>
  <si>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</si>
  <si>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</si>
  <si>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</si>
  <si>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</si>
  <si>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</si>
  <si>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</si>
  <si>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</si>
  <si>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</si>
  <si>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</si>
  <si>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</si>
  <si>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</si>
  <si>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</si>
  <si>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</si>
  <si>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</si>
  <si>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</si>
  <si>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</si>
  <si>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</si>
  <si>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</si>
  <si>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</si>
  <si>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</si>
  <si>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</si>
  <si>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</si>
  <si>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</si>
  <si>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</si>
  <si>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</si>
  <si>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</si>
  <si>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</si>
  <si>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</si>
  <si>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</si>
  <si>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</si>
  <si>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</si>
  <si>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</si>
  <si>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</si>
  <si>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</si>
  <si>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</si>
  <si>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</si>
  <si>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</si>
  <si>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</si>
  <si>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</si>
  <si>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</si>
  <si>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</si>
  <si>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</si>
  <si>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</si>
  <si>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</si>
  <si>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</si>
  <si>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</si>
  <si>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</si>
  <si>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</si>
  <si>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</si>
  <si>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</si>
  <si>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</si>
  <si>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</si>
  <si>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</si>
  <si>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</si>
  <si>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</si>
  <si>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</si>
  <si>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</si>
  <si>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</si>
  <si>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</si>
  <si>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</si>
  <si>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</si>
  <si>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</si>
  <si>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</si>
  <si>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</si>
  <si>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</si>
  <si>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</si>
  <si>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</si>
  <si>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</si>
  <si>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</si>
  <si>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</si>
  <si>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</si>
  <si>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</si>
  <si>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</si>
  <si>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</si>
  <si>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</si>
  <si>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</si>
  <si>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</si>
  <si>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</si>
  <si>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</si>
  <si>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</si>
  <si>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</si>
  <si>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</si>
  <si>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</si>
  <si>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</si>
  <si>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</si>
  <si>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</si>
  <si>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</si>
  <si>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</si>
  <si>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</si>
  <si>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</si>
  <si>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</si>
  <si>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</si>
  <si>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</si>
  <si>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</si>
  <si>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</si>
  <si>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</si>
  <si>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</si>
  <si>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</si>
  <si>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</si>
  <si>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</si>
  <si>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</si>
  <si>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</si>
  <si>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</si>
  <si>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</si>
  <si>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</si>
  <si>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</si>
  <si>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</si>
  <si>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</si>
  <si>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</si>
  <si>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</si>
  <si>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</si>
  <si>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</si>
  <si>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</si>
  <si>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</si>
  <si>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</si>
  <si>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</si>
  <si>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</si>
  <si>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</si>
  <si>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</si>
  <si>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</si>
  <si>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</si>
  <si>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</si>
  <si>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</si>
  <si>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</si>
  <si>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</si>
  <si>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</si>
  <si>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</si>
  <si>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</si>
  <si>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</si>
  <si>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</si>
  <si>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</si>
  <si>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</si>
  <si>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</si>
  <si>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</si>
  <si>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</si>
  <si>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</si>
  <si>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</si>
  <si>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</si>
  <si>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</si>
  <si>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</si>
  <si>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</si>
  <si>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</si>
  <si>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</si>
  <si>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</si>
  <si>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</si>
  <si>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</si>
  <si>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</si>
  <si>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</si>
  <si>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</si>
  <si>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</si>
  <si>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</si>
  <si>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</si>
  <si>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</si>
  <si>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</si>
  <si>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</si>
  <si>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</si>
  <si>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</si>
  <si>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</si>
  <si>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</si>
  <si>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</si>
  <si>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</si>
  <si>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</si>
  <si>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</si>
  <si>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</si>
  <si>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</si>
  <si>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</si>
  <si>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</si>
  <si>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</si>
  <si>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</si>
  <si>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</si>
  <si>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</si>
  <si>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</si>
  <si>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</si>
  <si>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</si>
  <si>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</si>
  <si>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</si>
  <si>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</si>
  <si>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</si>
  <si>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</si>
  <si>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</si>
  <si>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</si>
  <si>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</si>
  <si>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</si>
  <si>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</si>
  <si>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</si>
  <si>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</si>
  <si>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</si>
  <si>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</si>
  <si>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</si>
  <si>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</si>
  <si>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</si>
  <si>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</si>
  <si>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</si>
  <si>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</si>
  <si>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</si>
  <si>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</si>
  <si>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</si>
  <si>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</si>
  <si>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</si>
  <si>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</si>
  <si>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</si>
  <si>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</si>
  <si>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</si>
  <si>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</si>
  <si>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</si>
  <si>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</si>
  <si>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</si>
  <si>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</si>
  <si>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</si>
  <si>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</si>
  <si>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</si>
  <si>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</si>
  <si>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</si>
  <si>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</si>
  <si>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</si>
  <si>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</si>
  <si>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</si>
  <si>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</si>
  <si>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</si>
  <si>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</si>
  <si>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</si>
  <si>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</si>
  <si>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</si>
  <si>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</si>
  <si>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</si>
  <si>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</si>
  <si>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</si>
  <si>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</si>
  <si>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</si>
  <si>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</si>
  <si>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</si>
  <si>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</si>
  <si>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</si>
  <si>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</si>
  <si>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</si>
  <si>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</si>
  <si>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</si>
  <si>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</si>
  <si>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</si>
  <si>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</si>
  <si>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</si>
  <si>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</si>
  <si>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</si>
  <si>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</si>
  <si>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</si>
  <si>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</si>
  <si>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</si>
  <si>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</si>
  <si>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</si>
  <si>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</si>
  <si>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</si>
  <si>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</si>
  <si>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</si>
  <si>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</si>
  <si>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</si>
  <si>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</si>
  <si>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</si>
  <si>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</si>
  <si>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</si>
  <si>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</si>
  <si>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</si>
  <si>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</si>
  <si>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</si>
  <si>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</si>
  <si>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</si>
  <si>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</si>
  <si>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</si>
  <si>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</si>
  <si>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</si>
  <si>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</si>
  <si>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</si>
  <si>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</si>
  <si>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</si>
  <si>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</si>
  <si>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</si>
  <si>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</si>
  <si>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</si>
  <si>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</si>
  <si>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</si>
  <si>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</si>
  <si>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</si>
  <si>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</si>
  <si>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</si>
  <si>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</si>
  <si>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</si>
  <si>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</si>
  <si>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</si>
  <si>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</si>
  <si>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</si>
  <si>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</si>
  <si>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</si>
  <si>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</si>
  <si>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</si>
  <si>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</si>
  <si>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</si>
  <si>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</si>
  <si>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</si>
  <si>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</si>
  <si>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</si>
  <si>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</si>
  <si>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</si>
  <si>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</si>
  <si>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</si>
  <si>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</si>
  <si>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</si>
  <si>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</si>
  <si>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</si>
  <si>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</si>
  <si>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</si>
  <si>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</si>
  <si>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</si>
  <si>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</si>
  <si>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</si>
  <si>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</si>
  <si>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</si>
  <si>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</si>
  <si>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</si>
  <si>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</si>
  <si>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</si>
  <si>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</si>
  <si>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</si>
  <si>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</si>
  <si>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</si>
  <si>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</si>
  <si>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</si>
  <si>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</si>
  <si>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</si>
  <si>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</si>
  <si>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</si>
  <si>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</si>
  <si>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</si>
  <si>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</si>
  <si>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</si>
  <si>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</si>
  <si>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</si>
  <si>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</si>
  <si>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</si>
  <si>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</si>
  <si>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</si>
  <si>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</si>
  <si>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</si>
  <si>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</si>
  <si>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</si>
  <si>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</si>
  <si>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</si>
  <si>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</si>
  <si>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</si>
  <si>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</si>
  <si>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</si>
  <si>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</si>
  <si>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</si>
  <si>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</si>
  <si>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</si>
  <si>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</si>
  <si>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</si>
  <si>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</si>
  <si>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</si>
  <si>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</si>
  <si>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</si>
  <si>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</si>
  <si>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</si>
  <si>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</si>
  <si>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</si>
  <si>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</si>
  <si>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</si>
  <si>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</si>
  <si>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</si>
  <si>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</si>
  <si>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</si>
  <si>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</si>
  <si>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</si>
  <si>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</si>
  <si>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</si>
  <si>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</si>
  <si>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</si>
  <si>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</si>
  <si>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</si>
  <si>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</si>
  <si>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</si>
  <si>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</si>
  <si>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</si>
  <si>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</si>
  <si>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</si>
  <si>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</si>
  <si>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</si>
  <si>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</si>
  <si>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</si>
  <si>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</si>
  <si>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</si>
  <si>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</si>
  <si>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</si>
  <si>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</si>
  <si>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</si>
  <si>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</si>
  <si>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</si>
  <si>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</si>
  <si>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</si>
  <si>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</si>
  <si>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</si>
  <si>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</si>
  <si>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</si>
  <si>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</si>
  <si>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</si>
  <si>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</si>
  <si>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</si>
  <si>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</si>
  <si>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</si>
  <si>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</si>
  <si>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</si>
  <si>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</si>
  <si>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</si>
  <si>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</si>
  <si>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</si>
  <si>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</si>
  <si>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</si>
  <si>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</si>
  <si>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</si>
  <si>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</si>
  <si>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</si>
  <si>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</si>
  <si>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</si>
  <si>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</si>
  <si>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</si>
  <si>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</si>
  <si>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</si>
  <si>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</si>
  <si>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</si>
  <si>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</si>
  <si>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</si>
  <si>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</si>
  <si>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</si>
  <si>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</si>
  <si>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</si>
  <si>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</si>
  <si>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</si>
  <si>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</si>
  <si>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</si>
  <si>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</si>
  <si>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</si>
  <si>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</si>
  <si>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</si>
  <si>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</si>
  <si>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</si>
  <si>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</si>
  <si>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</si>
  <si>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</si>
  <si>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</si>
  <si>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</si>
  <si>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</si>
  <si>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</si>
  <si>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</si>
  <si>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</si>
  <si>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</si>
  <si>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</si>
  <si>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</si>
  <si>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</si>
  <si>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</si>
  <si>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</si>
  <si>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</si>
  <si>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</si>
  <si>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</si>
  <si>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</si>
  <si>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</si>
  <si>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</si>
  <si>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</si>
  <si>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</si>
  <si>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</si>
  <si>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</si>
  <si>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</si>
  <si>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</si>
  <si>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</si>
  <si>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</si>
  <si>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</si>
  <si>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</si>
  <si>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</si>
  <si>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</si>
  <si>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</si>
  <si>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</si>
  <si>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</si>
  <si>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</si>
  <si>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</si>
  <si>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</si>
  <si>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</si>
  <si>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</si>
  <si>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</si>
  <si>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</si>
  <si>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</si>
  <si>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</si>
  <si>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</si>
  <si>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</si>
  <si>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</si>
  <si>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</si>
  <si>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</si>
  <si>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</si>
  <si>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</si>
  <si>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</si>
  <si>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</si>
  <si>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</si>
  <si>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</si>
  <si>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</si>
  <si>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</si>
  <si>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</si>
  <si>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</si>
  <si>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</si>
  <si>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</si>
  <si>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</si>
  <si>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</si>
  <si>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</si>
  <si>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</si>
  <si>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</si>
  <si>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</si>
  <si>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</si>
  <si>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</si>
  <si>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</si>
  <si>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</si>
  <si>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</si>
  <si>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</si>
  <si>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</si>
  <si>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</si>
  <si>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</si>
  <si>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</si>
  <si>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</si>
  <si>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</si>
  <si>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</si>
  <si>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</si>
  <si>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</si>
  <si>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</si>
  <si>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</si>
  <si>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</si>
  <si>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</si>
  <si>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</si>
  <si>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</si>
  <si>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</si>
  <si>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</si>
  <si>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</si>
  <si>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</si>
  <si>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</si>
  <si>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</si>
  <si>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</si>
  <si>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</si>
  <si>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</si>
  <si>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</si>
  <si>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</si>
  <si>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</si>
  <si>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</si>
  <si>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</si>
  <si>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</si>
  <si>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</si>
  <si>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</si>
  <si>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</si>
  <si>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</si>
  <si>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</si>
  <si>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</si>
  <si>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</si>
  <si>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</si>
  <si>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</si>
  <si>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</si>
  <si>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</si>
  <si>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</si>
  <si>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</si>
  <si>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</si>
  <si>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</si>
  <si>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</si>
  <si>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</si>
  <si>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</si>
  <si>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</si>
  <si>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</si>
  <si>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</si>
  <si>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</si>
  <si>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</si>
  <si>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</si>
  <si>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</si>
  <si>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</si>
  <si>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</si>
  <si>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</si>
  <si>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</si>
  <si>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</si>
  <si>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</si>
  <si>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</si>
  <si>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</si>
  <si>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</si>
  <si>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</si>
  <si>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</si>
  <si>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</si>
  <si>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</si>
  <si>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</si>
  <si>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</si>
  <si>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</si>
  <si>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</si>
  <si>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</si>
  <si>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</si>
  <si>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</si>
  <si>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</si>
  <si>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</si>
  <si>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</si>
  <si>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</si>
  <si>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</si>
  <si>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</si>
  <si>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</si>
  <si>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</si>
  <si>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</si>
  <si>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</si>
  <si>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</si>
  <si>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</si>
  <si>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</si>
  <si>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</si>
  <si>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</si>
  <si>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</si>
  <si>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</si>
  <si>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</si>
  <si>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</si>
  <si>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</si>
  <si>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</si>
  <si>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</si>
  <si>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</si>
  <si>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</si>
  <si>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</si>
  <si>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</si>
  <si>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</si>
  <si>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</si>
  <si>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</si>
  <si>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</si>
  <si>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</si>
  <si>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</si>
  <si>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</si>
  <si>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</si>
  <si>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</si>
  <si>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</si>
  <si>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</si>
  <si>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</si>
  <si>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</si>
  <si>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</si>
  <si>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</si>
  <si>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</si>
  <si>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</si>
  <si>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</si>
  <si>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</si>
  <si>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</si>
  <si>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</si>
  <si>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</si>
  <si>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</si>
  <si>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</si>
  <si>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</si>
  <si>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</si>
  <si>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</si>
  <si>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</si>
  <si>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</si>
  <si>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</si>
  <si>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</si>
  <si>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</si>
  <si>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</si>
  <si>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</si>
  <si>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</si>
  <si>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</si>
  <si>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</si>
  <si>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</si>
  <si>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</si>
  <si>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</si>
  <si>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</si>
  <si>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</si>
  <si>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</si>
  <si>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</si>
  <si>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</si>
  <si>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</si>
  <si>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</si>
  <si>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</si>
  <si>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</si>
  <si>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</si>
  <si>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</si>
  <si>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</si>
  <si>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</si>
  <si>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</si>
  <si>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</si>
  <si>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</si>
  <si>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</si>
  <si>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</si>
  <si>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</si>
  <si>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</si>
  <si>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</si>
  <si>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</si>
  <si>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</si>
  <si>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</si>
  <si>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</si>
  <si>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</si>
  <si>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</si>
  <si>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</si>
  <si>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</si>
  <si>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</si>
  <si>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</si>
  <si>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</si>
  <si>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</si>
  <si>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</si>
  <si>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</si>
  <si>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</si>
  <si>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</si>
  <si>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</si>
  <si>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</si>
  <si>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</si>
  <si>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</si>
  <si>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</si>
  <si>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</si>
  <si>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</si>
  <si>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</si>
  <si>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</si>
  <si>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</si>
  <si>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</si>
  <si>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</si>
  <si>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</si>
  <si>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</si>
  <si>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</si>
  <si>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</si>
  <si>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</si>
  <si>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</si>
  <si>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</si>
  <si>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</si>
  <si>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</si>
  <si>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</si>
  <si>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</si>
  <si>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</si>
  <si>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</si>
  <si>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</si>
  <si>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</si>
  <si>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</si>
  <si>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</si>
  <si>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</si>
  <si>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</si>
  <si>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</si>
  <si>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</si>
  <si>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</si>
  <si>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</si>
  <si>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</si>
  <si>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</si>
  <si>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</si>
  <si>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</si>
  <si>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</si>
  <si>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</si>
  <si>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</si>
  <si>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</si>
  <si>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</si>
  <si>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</si>
  <si>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</si>
  <si>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</si>
  <si>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</si>
  <si>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</si>
  <si>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</si>
  <si>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</si>
  <si>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</si>
  <si>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</si>
  <si>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</si>
  <si>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</si>
  <si>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</si>
  <si>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</si>
  <si>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</si>
  <si>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</si>
  <si>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</si>
  <si>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</si>
  <si>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</si>
  <si>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</si>
  <si>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</si>
  <si>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</si>
  <si>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</si>
  <si>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</si>
  <si>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</si>
  <si>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</si>
  <si>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</si>
  <si>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</si>
  <si>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</si>
  <si>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</si>
  <si>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</si>
  <si>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</si>
  <si>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</si>
  <si>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</si>
  <si>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</si>
  <si>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</si>
  <si>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</si>
  <si>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</si>
  <si>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</si>
  <si>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</si>
  <si>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</si>
  <si>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</si>
  <si>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</si>
  <si>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</si>
  <si>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</si>
  <si>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</si>
  <si>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</si>
  <si>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</si>
  <si>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</si>
  <si>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</si>
  <si>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</si>
  <si>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</si>
  <si>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</si>
  <si>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</si>
  <si>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</si>
  <si>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</si>
  <si>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</si>
  <si>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</si>
  <si>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</si>
  <si>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</si>
  <si>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</si>
  <si>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</si>
  <si>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</si>
  <si>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</si>
  <si>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</si>
  <si>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</si>
  <si>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</si>
  <si>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</si>
  <si>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</si>
  <si>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</si>
  <si>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</si>
  <si>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</si>
  <si>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</si>
  <si>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</si>
  <si>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</si>
  <si>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</si>
  <si>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</si>
  <si>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</si>
  <si>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</si>
  <si>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</si>
  <si>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</si>
  <si>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</si>
  <si>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</si>
  <si>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</si>
  <si>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</si>
  <si>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</si>
  <si>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</si>
  <si>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</si>
  <si>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</si>
  <si>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</si>
  <si>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</si>
  <si>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</si>
  <si>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</si>
  <si>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</si>
  <si>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</si>
  <si>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</si>
  <si>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</si>
  <si>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</si>
  <si>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</si>
  <si>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</si>
  <si>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</si>
  <si>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</si>
  <si>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</si>
  <si>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</si>
  <si>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</si>
  <si>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</si>
  <si>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</si>
  <si>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</si>
  <si>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</si>
  <si>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</si>
  <si>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</si>
  <si>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</si>
  <si>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</si>
  <si>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</si>
  <si>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</si>
  <si>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</si>
  <si>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</si>
  <si>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</si>
  <si>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</si>
  <si>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</si>
  <si>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</si>
  <si>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</si>
  <si>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</si>
  <si>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</si>
  <si>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</si>
  <si>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</si>
  <si>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</si>
  <si>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</si>
  <si>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</si>
  <si>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</si>
  <si>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</si>
  <si>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</si>
  <si>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</si>
  <si>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</si>
  <si>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</si>
  <si>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</si>
  <si>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</si>
  <si>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</si>
  <si>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</si>
  <si>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</si>
  <si>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</si>
  <si>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</si>
  <si>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</si>
  <si>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</si>
  <si>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</si>
  <si>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</si>
  <si>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</si>
  <si>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</si>
  <si>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</si>
  <si>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</si>
  <si>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</si>
  <si>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</si>
  <si>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</si>
  <si>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</si>
  <si>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</si>
  <si>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</si>
  <si>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</si>
  <si>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</si>
  <si>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</si>
  <si>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</si>
  <si>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</si>
  <si>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</si>
  <si>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</si>
  <si>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</si>
  <si>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</si>
  <si>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</si>
  <si>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</si>
  <si>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</si>
  <si>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</si>
  <si>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</si>
  <si>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</si>
  <si>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</si>
  <si>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</si>
  <si>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</si>
  <si>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</si>
  <si>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</si>
  <si>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</si>
  <si>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</si>
  <si>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</si>
  <si>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</si>
  <si>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</si>
  <si>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</si>
  <si>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</si>
  <si>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</si>
  <si>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</si>
  <si>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</si>
  <si>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</si>
  <si>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</si>
  <si>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</si>
  <si>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</si>
  <si>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</si>
  <si>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</si>
  <si>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</si>
  <si>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</si>
  <si>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</si>
  <si>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</si>
  <si>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</si>
  <si>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</si>
  <si>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</si>
  <si>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</si>
  <si>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</si>
  <si>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</si>
  <si>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</si>
  <si>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</si>
  <si>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</si>
  <si>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</si>
  <si>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</si>
  <si>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</si>
  <si>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</si>
  <si>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</si>
  <si>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</si>
  <si>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</si>
  <si>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</si>
  <si>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</si>
  <si>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</si>
  <si>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</si>
  <si>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</si>
  <si>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</si>
  <si>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</si>
  <si>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</si>
  <si>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</si>
  <si>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</si>
  <si>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</si>
  <si>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</si>
  <si>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</si>
  <si>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</si>
  <si>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</si>
  <si>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</si>
  <si>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</si>
  <si>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</si>
  <si>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</si>
  <si>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</si>
  <si>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</si>
  <si>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</si>
  <si>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</si>
  <si>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</si>
  <si>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</si>
  <si>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</si>
  <si>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</si>
  <si>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</si>
  <si>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</si>
  <si>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</si>
  <si>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</si>
  <si>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</si>
  <si>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</si>
  <si>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</si>
  <si>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</si>
  <si>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</si>
  <si>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</si>
  <si>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</si>
  <si>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</si>
  <si>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</si>
  <si>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</si>
  <si>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</si>
  <si>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</si>
  <si>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</si>
  <si>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</si>
  <si>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</si>
  <si>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</si>
  <si>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</si>
  <si>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</si>
  <si>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</si>
  <si>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</si>
  <si>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</si>
  <si>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</si>
  <si>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</si>
  <si>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</si>
  <si>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</si>
  <si>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</si>
  <si>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</si>
  <si>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</si>
  <si>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</si>
  <si>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</si>
  <si>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</si>
  <si>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</si>
  <si>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</si>
  <si>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</si>
  <si>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</si>
  <si>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</si>
  <si>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</si>
  <si>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</si>
  <si>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</si>
  <si>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</si>
  <si>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</si>
  <si>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</si>
  <si>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</si>
  <si>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</si>
  <si>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</si>
  <si>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</si>
  <si>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</si>
  <si>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</si>
  <si>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</si>
  <si>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</si>
  <si>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</si>
  <si>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</si>
  <si>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</si>
  <si>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</si>
  <si>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</si>
  <si>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</si>
  <si>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</si>
  <si>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</si>
  <si>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</si>
  <si>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</si>
  <si>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</si>
  <si>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</si>
  <si>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</si>
  <si>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</si>
  <si>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</si>
  <si>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</si>
  <si>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</si>
  <si>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</si>
  <si>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</si>
  <si>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</si>
  <si>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</si>
  <si>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</si>
  <si>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</si>
  <si>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</si>
  <si>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</si>
  <si>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</si>
  <si>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</si>
  <si>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</si>
  <si>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</si>
  <si>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</si>
  <si>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</si>
  <si>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</si>
  <si>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</si>
  <si>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</si>
  <si>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</si>
  <si>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</si>
  <si>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</si>
  <si>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</si>
  <si>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</si>
  <si>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</si>
  <si>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</si>
  <si>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</si>
  <si>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</si>
  <si>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</si>
  <si>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</si>
  <si>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</si>
  <si>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</si>
  <si>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</si>
  <si>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</si>
  <si>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</si>
  <si>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</si>
  <si>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</si>
  <si>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</si>
  <si>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</si>
  <si>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</si>
  <si>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</si>
  <si>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</si>
  <si>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</si>
  <si>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</si>
  <si>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</si>
  <si>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</si>
  <si>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</si>
  <si>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</si>
  <si>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</si>
  <si>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</si>
  <si>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</si>
  <si>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</si>
  <si>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</si>
  <si>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</si>
  <si>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</si>
  <si>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</si>
  <si>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</si>
  <si>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</si>
  <si>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</si>
  <si>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</si>
  <si>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</si>
  <si>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</si>
  <si>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</si>
  <si>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</si>
  <si>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</si>
  <si>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</si>
  <si>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</si>
  <si>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</si>
  <si>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</si>
  <si>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</si>
  <si>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</si>
  <si>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</si>
  <si>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</si>
  <si>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</si>
  <si>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</si>
  <si>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</si>
  <si>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</si>
  <si>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</si>
  <si>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</si>
  <si>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</si>
  <si>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</si>
  <si>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</si>
  <si>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</si>
  <si>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</si>
  <si>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</si>
  <si>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</si>
  <si>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</si>
  <si>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</si>
  <si>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</si>
  <si>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</si>
  <si>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</si>
  <si>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</si>
  <si>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</si>
  <si>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</si>
  <si>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</si>
  <si>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</si>
  <si>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</si>
  <si>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</si>
  <si>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</si>
  <si>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</si>
  <si>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</si>
  <si>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</si>
  <si>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</si>
  <si>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</si>
  <si>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</si>
  <si>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</si>
  <si>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</si>
  <si>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</si>
  <si>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</si>
  <si>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</si>
  <si>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</si>
  <si>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</si>
  <si>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</si>
  <si>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</si>
  <si>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</si>
  <si>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</si>
  <si>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</si>
  <si>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</si>
  <si>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</si>
  <si>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</si>
  <si>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</si>
  <si>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</si>
  <si>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</si>
  <si>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</si>
  <si>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</si>
  <si>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</si>
  <si>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</si>
  <si>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</si>
  <si>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</si>
  <si>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</si>
  <si>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</si>
  <si>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</si>
  <si>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</si>
  <si>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</si>
  <si>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</si>
  <si>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</si>
  <si>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</si>
  <si>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</si>
  <si>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</si>
  <si>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</si>
  <si>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</si>
  <si>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</si>
  <si>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</si>
  <si>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</si>
  <si>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</si>
  <si>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</si>
  <si>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</si>
  <si>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</si>
  <si>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</si>
  <si>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</si>
  <si>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</si>
  <si>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</si>
  <si>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</si>
  <si>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</si>
  <si>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</si>
  <si>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</si>
  <si>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</si>
  <si>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</si>
  <si>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</si>
  <si>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</si>
  <si>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</si>
  <si>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</si>
  <si>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</si>
  <si>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</si>
  <si>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</si>
  <si>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</si>
  <si>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</si>
  <si>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</si>
  <si>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</si>
  <si>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</si>
  <si>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</si>
  <si>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</si>
  <si>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</si>
  <si>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</si>
  <si>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</si>
  <si>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</si>
  <si>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</si>
  <si>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</si>
  <si>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</si>
  <si>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</si>
  <si>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</si>
  <si>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</si>
  <si>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</si>
  <si>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</si>
  <si>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</si>
  <si>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</si>
  <si>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</si>
  <si>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</si>
  <si>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</si>
  <si>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</si>
  <si>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</si>
  <si>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</si>
  <si>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</si>
  <si>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</si>
  <si>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</si>
  <si>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</si>
  <si>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</si>
  <si>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</si>
  <si>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</si>
  <si>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</si>
  <si>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</si>
  <si>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</si>
  <si>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</si>
  <si>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</si>
  <si>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</si>
  <si>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</si>
  <si>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</si>
  <si>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</si>
  <si>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</si>
  <si>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</si>
  <si>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</si>
  <si>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</si>
  <si>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</si>
  <si>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</si>
  <si>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</si>
  <si>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</si>
  <si>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</si>
  <si>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</si>
  <si>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</si>
  <si>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</si>
  <si>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</si>
  <si>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</si>
  <si>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</si>
  <si>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</si>
  <si>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</si>
  <si>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</si>
  <si>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</si>
  <si>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</si>
  <si>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</si>
  <si>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</si>
  <si>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</si>
  <si>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</si>
  <si>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</si>
  <si>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</si>
  <si>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</si>
  <si>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</si>
  <si>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</si>
  <si>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</si>
  <si>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</si>
  <si>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</si>
  <si>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</si>
  <si>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</si>
  <si>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</si>
  <si>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</si>
  <si>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</si>
  <si>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</si>
  <si>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</si>
  <si>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</si>
  <si>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</si>
  <si>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</si>
  <si>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</si>
  <si>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</si>
  <si>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</si>
  <si>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</si>
  <si>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</si>
  <si>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</si>
  <si>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</si>
  <si>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</si>
  <si>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</si>
  <si>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</si>
  <si>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</si>
  <si>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</si>
  <si>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</si>
  <si>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</si>
  <si>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</si>
  <si>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</si>
  <si>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</si>
  <si>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</si>
  <si>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</si>
  <si>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</si>
  <si>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</si>
  <si>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</si>
  <si>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</si>
  <si>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</si>
  <si>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</si>
  <si>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</si>
  <si>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</si>
  <si>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</si>
  <si>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</si>
  <si>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</si>
  <si>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</si>
  <si>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</si>
  <si>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</si>
  <si>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</si>
  <si>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</si>
  <si>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</si>
  <si>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</si>
  <si>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</si>
  <si>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</si>
  <si>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</si>
  <si>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</si>
  <si>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</si>
  <si>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</si>
  <si>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</si>
  <si>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</si>
  <si>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</si>
  <si>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</si>
  <si>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</si>
  <si>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</si>
  <si>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</si>
  <si>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</si>
  <si>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</si>
  <si>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</si>
  <si>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</si>
  <si>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</si>
  <si>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</si>
  <si>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</si>
  <si>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</si>
  <si>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</si>
  <si>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</si>
  <si>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</si>
  <si>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</si>
  <si>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</si>
  <si>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</si>
  <si>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</si>
  <si>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</si>
  <si>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</si>
  <si>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</si>
  <si>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</si>
  <si>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</si>
  <si>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</si>
  <si>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</si>
  <si>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</si>
  <si>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</si>
  <si>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</si>
  <si>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</si>
  <si>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</si>
  <si>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</si>
  <si>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</si>
  <si>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</si>
  <si>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</si>
  <si>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</si>
  <si>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</si>
  <si>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</si>
  <si>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</si>
  <si>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</si>
  <si>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</si>
  <si>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</si>
  <si>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</si>
  <si>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</si>
  <si>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</si>
  <si>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</si>
  <si>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</si>
  <si>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</si>
  <si>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</si>
  <si>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</si>
  <si>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</si>
  <si>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</si>
  <si>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</si>
  <si>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</si>
  <si>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</si>
  <si>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</si>
  <si>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</si>
  <si>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</si>
  <si>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</si>
  <si>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</si>
  <si>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</si>
  <si>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</si>
  <si>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</si>
  <si>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</si>
  <si>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</si>
  <si>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</si>
  <si>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</si>
  <si>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</si>
  <si>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</si>
  <si>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</si>
  <si>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</si>
  <si>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</si>
  <si>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</si>
  <si>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</si>
  <si>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</si>
  <si>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</si>
  <si>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</si>
  <si>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</si>
  <si>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</si>
  <si>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</si>
  <si>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</si>
  <si>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</si>
  <si>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</si>
  <si>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</si>
  <si>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</si>
  <si>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</si>
  <si>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</si>
  <si>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</si>
  <si>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</si>
  <si>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</si>
  <si>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</si>
  <si>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</si>
  <si>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</si>
  <si>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</si>
  <si>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</si>
  <si>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</si>
  <si>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</si>
  <si>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</si>
  <si>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</si>
  <si>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</si>
  <si>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</si>
  <si>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</si>
  <si>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</si>
  <si>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</si>
  <si>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</si>
  <si>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</si>
  <si>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</si>
  <si>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</si>
  <si>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</si>
  <si>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</si>
  <si>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</si>
  <si>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</si>
  <si>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</si>
  <si>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</si>
  <si>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</si>
  <si>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</si>
  <si>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</si>
  <si>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</si>
  <si>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</si>
  <si>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</si>
  <si>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</si>
  <si>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</si>
  <si>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</si>
  <si>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</si>
  <si>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</si>
  <si>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</si>
  <si>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</si>
  <si>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</si>
  <si>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</si>
  <si>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</si>
  <si>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</si>
  <si>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</si>
  <si>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</si>
  <si>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</si>
  <si>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</si>
  <si>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</si>
  <si>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</si>
  <si>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</si>
  <si>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</si>
  <si>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</si>
  <si>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</si>
  <si>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</si>
  <si>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</si>
  <si>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</si>
  <si>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</si>
  <si>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</si>
  <si>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</si>
  <si>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</si>
  <si>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</si>
  <si>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</si>
  <si>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</si>
  <si>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</si>
  <si>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</si>
  <si>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</si>
  <si>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</si>
  <si>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</si>
  <si>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</si>
  <si>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</si>
  <si>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</si>
  <si>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</si>
  <si>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</si>
  <si>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</si>
  <si>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</si>
  <si>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</si>
  <si>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</si>
  <si>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</si>
  <si>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</si>
  <si>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</si>
  <si>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</si>
  <si>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</si>
  <si>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</si>
  <si>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</si>
  <si>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</si>
  <si>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</si>
  <si>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</si>
  <si>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</si>
  <si>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</si>
  <si>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</si>
  <si>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</si>
  <si>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</si>
  <si>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</si>
  <si>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</si>
  <si>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</si>
  <si>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</si>
  <si>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</si>
  <si>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</si>
  <si>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</si>
  <si>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</si>
  <si>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</si>
  <si>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</si>
  <si>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</si>
  <si>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</si>
  <si>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</si>
  <si>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</si>
  <si>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</si>
  <si>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</si>
  <si>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</si>
  <si>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</si>
  <si>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</si>
  <si>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</si>
  <si>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</si>
  <si>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</si>
  <si>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</si>
  <si>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</si>
  <si>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</si>
  <si>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</si>
  <si>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</si>
  <si>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</si>
  <si>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</si>
  <si>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</si>
  <si>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</si>
  <si>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</si>
  <si>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</si>
  <si>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</si>
  <si>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</si>
  <si>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</si>
  <si>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</si>
  <si>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</si>
  <si>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</si>
  <si>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</si>
  <si>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</si>
  <si>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</si>
  <si>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</si>
  <si>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</si>
  <si>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</si>
  <si>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</si>
  <si>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</si>
  <si>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</si>
  <si>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</si>
  <si>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</si>
  <si>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</si>
  <si>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</si>
  <si>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</si>
  <si>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</si>
  <si>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</si>
  <si>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</si>
  <si>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</si>
  <si>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</si>
  <si>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</si>
  <si>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</si>
  <si>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</si>
  <si>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</si>
  <si>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</si>
  <si>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</si>
  <si>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</si>
  <si>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</si>
  <si>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</si>
  <si>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</si>
  <si>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</si>
  <si>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</si>
  <si>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</si>
  <si>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</si>
  <si>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</si>
  <si>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</si>
  <si>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</si>
  <si>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</si>
  <si>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</si>
  <si>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</si>
  <si>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</si>
  <si>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</si>
  <si>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</si>
  <si>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</si>
  <si>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</si>
  <si>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</si>
  <si>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</si>
  <si>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</si>
  <si>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</si>
  <si>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</si>
  <si>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</si>
  <si>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</si>
  <si>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</si>
  <si>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</si>
  <si>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</si>
  <si>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</si>
  <si>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</si>
  <si>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</si>
  <si>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</si>
  <si>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</si>
  <si>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</si>
  <si>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</si>
  <si>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</si>
  <si>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</si>
  <si>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</si>
  <si>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</si>
  <si>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</si>
  <si>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</si>
  <si>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</si>
  <si>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</si>
  <si>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</si>
  <si>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</si>
  <si>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</si>
  <si>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</si>
  <si>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</si>
  <si>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</si>
  <si>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</si>
  <si>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</si>
  <si>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</si>
  <si>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</si>
  <si>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</si>
  <si>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</si>
  <si>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</si>
  <si>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</si>
  <si>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</si>
  <si>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</si>
  <si>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</si>
  <si>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</si>
  <si>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</si>
  <si>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</si>
  <si>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</si>
  <si>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</si>
  <si>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</si>
  <si>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</si>
  <si>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</si>
  <si>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</si>
  <si>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</si>
  <si>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</si>
  <si>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</si>
  <si>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</si>
  <si>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</si>
  <si>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</si>
  <si>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</si>
  <si>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</si>
  <si>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</si>
  <si>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</si>
  <si>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</si>
  <si>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</si>
  <si>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</si>
  <si>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</si>
  <si>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</si>
  <si>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</si>
  <si>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</si>
  <si>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</si>
  <si>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</si>
  <si>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</si>
  <si>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</si>
  <si>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</si>
  <si>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</si>
  <si>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</si>
  <si>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</si>
  <si>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</si>
  <si>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</si>
  <si>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</si>
  <si>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</si>
  <si>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</si>
  <si>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</si>
  <si>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</si>
  <si>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</si>
  <si>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</si>
  <si>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</si>
  <si>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</si>
  <si>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</si>
  <si>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</si>
  <si>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</si>
  <si>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</si>
  <si>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</si>
  <si>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</si>
  <si>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</si>
  <si>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</si>
  <si>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</si>
  <si>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</si>
  <si>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</si>
  <si>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</si>
  <si>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</si>
  <si>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</si>
  <si>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</si>
  <si>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</si>
  <si>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</si>
  <si>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</si>
  <si>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</si>
  <si>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</si>
  <si>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</si>
  <si>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</si>
  <si>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</si>
  <si>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</si>
  <si>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</si>
  <si>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</si>
  <si>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</si>
  <si>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</si>
  <si>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</si>
  <si>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</si>
  <si>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</si>
  <si>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</si>
  <si>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</si>
  <si>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</si>
  <si>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</si>
  <si>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</si>
  <si>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</si>
  <si>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</si>
  <si>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</si>
  <si>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</si>
  <si>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</si>
  <si>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</si>
  <si>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</si>
  <si>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</si>
  <si>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</si>
  <si>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</si>
  <si>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</si>
  <si>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</si>
  <si>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</si>
  <si>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</si>
  <si>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</si>
  <si>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</si>
  <si>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</si>
  <si>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</si>
  <si>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</si>
  <si>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</si>
  <si>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</si>
  <si>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</si>
  <si>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</si>
  <si>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</si>
  <si>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</si>
  <si>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</si>
  <si>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</si>
  <si>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</si>
  <si>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</si>
  <si>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</si>
  <si>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</si>
  <si>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</si>
  <si>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</si>
  <si>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</si>
  <si>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</si>
  <si>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</si>
  <si>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</si>
  <si>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</si>
  <si>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</si>
  <si>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</si>
  <si>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</si>
  <si>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</si>
  <si>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</si>
  <si>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</si>
  <si>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</si>
  <si>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</si>
  <si>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</si>
  <si>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</si>
  <si>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</si>
  <si>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</si>
  <si>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</si>
  <si>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</si>
  <si>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</si>
  <si>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</si>
  <si>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</si>
  <si>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</si>
  <si>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</si>
  <si>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</si>
  <si>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</si>
  <si>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</si>
  <si>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</si>
  <si>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</si>
  <si>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</si>
  <si>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</si>
  <si>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</si>
  <si>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</si>
  <si>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</si>
  <si>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</si>
  <si>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</si>
  <si>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</si>
  <si>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</si>
  <si>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</si>
  <si>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</si>
  <si>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</si>
  <si>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</si>
  <si>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</si>
  <si>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</si>
  <si>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</si>
  <si>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</si>
  <si>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</si>
  <si>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</si>
  <si>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</si>
  <si>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</si>
  <si>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</si>
  <si>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</si>
  <si>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</si>
  <si>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</si>
  <si>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</si>
  <si>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</si>
  <si>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</si>
  <si>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</si>
  <si>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Cut-off Date: [31/07/22]</t>
  </si>
  <si>
    <t>Reporting Date: [22/08/22]</t>
  </si>
  <si>
    <t>31/07/22</t>
  </si>
  <si>
    <t>YES, ISIN: XS1588411188, XS1559882821, XS1690669574, XS1709552696, XS1795407979, XS2495085784</t>
  </si>
  <si>
    <t>https://coveredbondlabel.com/issuer/132-pko-bank-hipoteczny-spolka-akcyjna</t>
  </si>
  <si>
    <t>YES, ISIN: XS1588411188, XS1690669574, XS1795407979, XS2495085784
LCR level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</si>
</sst>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6" sqref="D6"/>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5668.6535177983205</v>
      </c>
      <c r="D16" s="336">
        <v>24460</v>
      </c>
      <c r="E16" s="219"/>
      <c r="F16" s="248">
        <f>IF(OR('B1. HTT Mortgage Assets'!$C$15=0,C16="[For completion]"),"",C16/'B1. HTT Mortgage Assets'!$C$15)</f>
        <v>0.28916718414695913</v>
      </c>
      <c r="G16" s="248">
        <f>IF(OR('B1. HTT Mortgage Assets'!$F$28=0,D16="[For completion]"),"",D16/'B1. HTT Mortgage Assets'!$F$28)</f>
        <v>0.21875223581598341</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5668.6535177983205</v>
      </c>
      <c r="D19" s="252">
        <f>SUM(D16:D18)</f>
        <v>24460</v>
      </c>
      <c r="E19" s="219"/>
      <c r="F19" s="248">
        <f>SUM(F16:F18)</f>
        <v>0.28916718414695913</v>
      </c>
      <c r="G19" s="248">
        <f>SUM(G16:G18)</f>
        <v>0.21875223581598341</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5668.6535177983205</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5668.6535177983205</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24460</v>
      </c>
      <c r="D50" s="342">
        <v>0</v>
      </c>
      <c r="E50" s="231"/>
      <c r="F50" s="345">
        <f>C50</f>
        <v>24460</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1.7199826342159013E-3</v>
      </c>
      <c r="D58" s="344">
        <v>0</v>
      </c>
      <c r="E58" s="250"/>
      <c r="F58" s="344">
        <f>C58</f>
        <v>1.7199826342159013E-3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0.11635322976287817</v>
      </c>
      <c r="D121" s="344">
        <v>0</v>
      </c>
      <c r="E121" s="246"/>
      <c r="F121" s="344">
        <f>C121</f>
        <v>0.11635322976287817</v>
      </c>
      <c r="G121" s="238"/>
    </row>
    <row r="122" spans="1:7" x14ac:dyDescent="0.35">
      <c r="A122" s="231" t="s">
        <v>1801</v>
      </c>
      <c r="B122" s="337" t="s">
        <v>2738</v>
      </c>
      <c r="C122" s="344">
        <v>4.3131643499591171E-2</v>
      </c>
      <c r="D122" s="344">
        <v>0</v>
      </c>
      <c r="E122" s="246"/>
      <c r="F122" s="344">
        <f t="shared" ref="F122:F136" si="4">C122</f>
        <v>4.3131643499591171E-2</v>
      </c>
      <c r="G122" s="238"/>
    </row>
    <row r="123" spans="1:7" x14ac:dyDescent="0.35">
      <c r="A123" s="231" t="s">
        <v>1802</v>
      </c>
      <c r="B123" s="337" t="s">
        <v>2739</v>
      </c>
      <c r="C123" s="344">
        <v>3.6222403924775146E-2</v>
      </c>
      <c r="D123" s="344">
        <v>0</v>
      </c>
      <c r="E123" s="246"/>
      <c r="F123" s="344">
        <f t="shared" si="4"/>
        <v>3.6222403924775146E-2</v>
      </c>
      <c r="G123" s="238"/>
    </row>
    <row r="124" spans="1:7" x14ac:dyDescent="0.35">
      <c r="A124" s="231" t="s">
        <v>1803</v>
      </c>
      <c r="B124" s="337" t="s">
        <v>2740</v>
      </c>
      <c r="C124" s="344">
        <v>2.3834832379394929E-2</v>
      </c>
      <c r="D124" s="344">
        <v>0</v>
      </c>
      <c r="E124" s="246"/>
      <c r="F124" s="344">
        <f t="shared" si="4"/>
        <v>2.3834832379394929E-2</v>
      </c>
      <c r="G124" s="238"/>
    </row>
    <row r="125" spans="1:7" x14ac:dyDescent="0.35">
      <c r="A125" s="231" t="s">
        <v>1804</v>
      </c>
      <c r="B125" s="337" t="s">
        <v>2741</v>
      </c>
      <c r="C125" s="344">
        <v>5.1144726083401475E-2</v>
      </c>
      <c r="D125" s="344">
        <v>0</v>
      </c>
      <c r="E125" s="246"/>
      <c r="F125" s="344">
        <f t="shared" si="4"/>
        <v>5.1144726083401475E-2</v>
      </c>
      <c r="G125" s="238"/>
    </row>
    <row r="126" spans="1:7" x14ac:dyDescent="0.35">
      <c r="A126" s="231" t="s">
        <v>1805</v>
      </c>
      <c r="B126" s="337" t="s">
        <v>2742</v>
      </c>
      <c r="C126" s="344">
        <v>8.8225674570727719E-2</v>
      </c>
      <c r="D126" s="344">
        <v>0</v>
      </c>
      <c r="E126" s="246"/>
      <c r="F126" s="344">
        <f t="shared" si="4"/>
        <v>8.8225674570727719E-2</v>
      </c>
      <c r="G126" s="238"/>
    </row>
    <row r="127" spans="1:7" x14ac:dyDescent="0.35">
      <c r="A127" s="231" t="s">
        <v>1806</v>
      </c>
      <c r="B127" s="337" t="s">
        <v>2743</v>
      </c>
      <c r="C127" s="344">
        <v>0.23058053965658218</v>
      </c>
      <c r="D127" s="344">
        <v>0</v>
      </c>
      <c r="E127" s="246"/>
      <c r="F127" s="344">
        <f t="shared" si="4"/>
        <v>0.23058053965658218</v>
      </c>
      <c r="G127" s="238"/>
    </row>
    <row r="128" spans="1:7" x14ac:dyDescent="0.35">
      <c r="A128" s="231" t="s">
        <v>1807</v>
      </c>
      <c r="B128" s="337" t="s">
        <v>2744</v>
      </c>
      <c r="C128" s="344">
        <v>1.0302534750613246E-2</v>
      </c>
      <c r="D128" s="344">
        <v>0</v>
      </c>
      <c r="E128" s="246"/>
      <c r="F128" s="344">
        <f t="shared" si="4"/>
        <v>1.0302534750613246E-2</v>
      </c>
      <c r="G128" s="238"/>
    </row>
    <row r="129" spans="1:7" x14ac:dyDescent="0.35">
      <c r="A129" s="231" t="s">
        <v>1808</v>
      </c>
      <c r="B129" s="337" t="s">
        <v>2745</v>
      </c>
      <c r="C129" s="344">
        <v>3.6099754701553556E-2</v>
      </c>
      <c r="D129" s="344">
        <v>0</v>
      </c>
      <c r="E129" s="246"/>
      <c r="F129" s="344">
        <f t="shared" si="4"/>
        <v>3.6099754701553556E-2</v>
      </c>
      <c r="G129" s="238"/>
    </row>
    <row r="130" spans="1:7" x14ac:dyDescent="0.35">
      <c r="A130" s="231" t="s">
        <v>1809</v>
      </c>
      <c r="B130" s="337" t="s">
        <v>2746</v>
      </c>
      <c r="C130" s="344">
        <v>2.4161896974652493E-2</v>
      </c>
      <c r="D130" s="344">
        <v>0</v>
      </c>
      <c r="E130" s="246"/>
      <c r="F130" s="344">
        <f t="shared" si="4"/>
        <v>2.4161896974652493E-2</v>
      </c>
      <c r="G130" s="238"/>
    </row>
    <row r="131" spans="1:7" x14ac:dyDescent="0.35">
      <c r="A131" s="231" t="s">
        <v>1810</v>
      </c>
      <c r="B131" s="337" t="s">
        <v>2747</v>
      </c>
      <c r="C131" s="344">
        <v>7.3058053965658218E-2</v>
      </c>
      <c r="D131" s="344">
        <v>0</v>
      </c>
      <c r="E131" s="246"/>
      <c r="F131" s="344">
        <f t="shared" si="4"/>
        <v>7.3058053965658218E-2</v>
      </c>
      <c r="G131" s="238"/>
    </row>
    <row r="132" spans="1:7" x14ac:dyDescent="0.35">
      <c r="A132" s="231" t="s">
        <v>1811</v>
      </c>
      <c r="B132" s="337" t="s">
        <v>2748</v>
      </c>
      <c r="C132" s="344">
        <v>9.2068683565004084E-2</v>
      </c>
      <c r="D132" s="344">
        <v>0</v>
      </c>
      <c r="E132" s="246"/>
      <c r="F132" s="344">
        <f t="shared" si="4"/>
        <v>9.2068683565004084E-2</v>
      </c>
      <c r="G132" s="238"/>
    </row>
    <row r="133" spans="1:7" x14ac:dyDescent="0.35">
      <c r="A133" s="231" t="s">
        <v>1812</v>
      </c>
      <c r="B133" s="337" t="s">
        <v>2749</v>
      </c>
      <c r="C133" s="344">
        <v>1.07113654946852E-2</v>
      </c>
      <c r="D133" s="344">
        <v>0</v>
      </c>
      <c r="E133" s="246"/>
      <c r="F133" s="344">
        <f t="shared" si="4"/>
        <v>1.07113654946852E-2</v>
      </c>
      <c r="G133" s="238"/>
    </row>
    <row r="134" spans="1:7" x14ac:dyDescent="0.35">
      <c r="A134" s="231" t="s">
        <v>1813</v>
      </c>
      <c r="B134" s="337" t="s">
        <v>2750</v>
      </c>
      <c r="C134" s="344">
        <v>3.025347506132461E-2</v>
      </c>
      <c r="D134" s="344">
        <v>0</v>
      </c>
      <c r="E134" s="246"/>
      <c r="F134" s="344">
        <f t="shared" si="4"/>
        <v>3.025347506132461E-2</v>
      </c>
      <c r="G134" s="238"/>
    </row>
    <row r="135" spans="1:7" x14ac:dyDescent="0.35">
      <c r="A135" s="231" t="s">
        <v>1814</v>
      </c>
      <c r="B135" s="337" t="s">
        <v>2751</v>
      </c>
      <c r="C135" s="344">
        <v>0.10404742436631234</v>
      </c>
      <c r="D135" s="344">
        <v>0</v>
      </c>
      <c r="E135" s="246"/>
      <c r="F135" s="344">
        <f t="shared" si="4"/>
        <v>0.10404742436631234</v>
      </c>
      <c r="G135" s="238"/>
    </row>
    <row r="136" spans="1:7" x14ac:dyDescent="0.35">
      <c r="A136" s="231" t="s">
        <v>1815</v>
      </c>
      <c r="B136" s="337" t="s">
        <v>2752</v>
      </c>
      <c r="C136" s="344">
        <v>2.9803761242845461E-2</v>
      </c>
      <c r="D136" s="344">
        <v>0</v>
      </c>
      <c r="E136" s="246"/>
      <c r="F136" s="344">
        <f t="shared" si="4"/>
        <v>2.9803761242845461E-2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0.13297734287501559</v>
      </c>
      <c r="D172" s="344">
        <v>0</v>
      </c>
      <c r="E172" s="247"/>
      <c r="F172" s="344">
        <f>C172</f>
        <v>0.13297734287501559</v>
      </c>
      <c r="G172" s="238"/>
    </row>
    <row r="173" spans="1:7" x14ac:dyDescent="0.35">
      <c r="A173" s="231" t="s">
        <v>1851</v>
      </c>
      <c r="B173" s="231" t="s">
        <v>641</v>
      </c>
      <c r="C173" s="344">
        <v>0.86702265712498439</v>
      </c>
      <c r="D173" s="344">
        <v>0</v>
      </c>
      <c r="E173" s="247"/>
      <c r="F173" s="344">
        <f>C173</f>
        <v>0.86702265712498439</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5.1271511920331792E-3</v>
      </c>
      <c r="D192" s="344">
        <v>0</v>
      </c>
      <c r="E192" s="247"/>
      <c r="F192" s="344">
        <f>C192</f>
        <v>5.1271511920331792E-3</v>
      </c>
      <c r="G192" s="238"/>
    </row>
    <row r="193" spans="1:7" x14ac:dyDescent="0.35">
      <c r="A193" s="231" t="s">
        <v>1869</v>
      </c>
      <c r="B193" s="239" t="s">
        <v>665</v>
      </c>
      <c r="C193" s="344">
        <v>2.0022490918457682E-2</v>
      </c>
      <c r="D193" s="344">
        <v>0</v>
      </c>
      <c r="E193" s="247"/>
      <c r="F193" s="344">
        <f t="shared" ref="F193:F196" si="6">C193</f>
        <v>2.0022490918457682E-2</v>
      </c>
      <c r="G193" s="238"/>
    </row>
    <row r="194" spans="1:7" x14ac:dyDescent="0.35">
      <c r="A194" s="231" t="s">
        <v>1870</v>
      </c>
      <c r="B194" s="239" t="s">
        <v>667</v>
      </c>
      <c r="C194" s="344">
        <v>0.11534783105015133</v>
      </c>
      <c r="D194" s="344">
        <v>0</v>
      </c>
      <c r="E194" s="246"/>
      <c r="F194" s="344">
        <f t="shared" si="6"/>
        <v>0.11534783105015133</v>
      </c>
      <c r="G194" s="238"/>
    </row>
    <row r="195" spans="1:7" x14ac:dyDescent="0.35">
      <c r="A195" s="231" t="s">
        <v>1871</v>
      </c>
      <c r="B195" s="239" t="s">
        <v>669</v>
      </c>
      <c r="C195" s="344">
        <v>0.51197868262837221</v>
      </c>
      <c r="D195" s="344">
        <v>0</v>
      </c>
      <c r="E195" s="246"/>
      <c r="F195" s="344">
        <f t="shared" si="6"/>
        <v>0.51197868262837221</v>
      </c>
      <c r="G195" s="238"/>
    </row>
    <row r="196" spans="1:7" x14ac:dyDescent="0.35">
      <c r="A196" s="231" t="s">
        <v>1872</v>
      </c>
      <c r="B196" s="239" t="s">
        <v>671</v>
      </c>
      <c r="C196" s="344">
        <v>0.3475238442109857</v>
      </c>
      <c r="D196" s="344">
        <v>0</v>
      </c>
      <c r="E196" s="246"/>
      <c r="F196" s="344">
        <f t="shared" si="6"/>
        <v>0.3475238442109857</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4.5057192011834417E-5</v>
      </c>
      <c r="D202" s="344">
        <v>0</v>
      </c>
      <c r="E202" s="247"/>
      <c r="F202" s="344">
        <f>C202</f>
        <v>4.5057192011834417E-5</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231751.98355675879</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2250.9003239870754</v>
      </c>
      <c r="D215" s="345">
        <v>14310</v>
      </c>
      <c r="E215" s="241"/>
      <c r="F215" s="248">
        <f>IF($C$239=0,"",IF(C215="[for completion]","",IF(C215="","",C215/$C$239)))</f>
        <v>0.39707848026339021</v>
      </c>
      <c r="G215" s="248">
        <f>IF($D$239=0,"",IF(D215="[for completion]","",IF(D215="","",D215/$D$239)))</f>
        <v>0.58503679476696646</v>
      </c>
    </row>
    <row r="216" spans="1:7" x14ac:dyDescent="0.35">
      <c r="A216" s="231" t="s">
        <v>1876</v>
      </c>
      <c r="B216" s="337" t="s">
        <v>2754</v>
      </c>
      <c r="C216" s="338">
        <v>3012.677651622972</v>
      </c>
      <c r="D216" s="345">
        <v>9472</v>
      </c>
      <c r="E216" s="241"/>
      <c r="F216" s="248">
        <f t="shared" ref="F216:F238" si="7">IF($C$239=0,"",IF(C216="[for completion]","",IF(C216="","",C216/$C$239)))</f>
        <v>0.53146265549020288</v>
      </c>
      <c r="G216" s="248">
        <f t="shared" ref="G216:G238" si="8">IF($D$239=0,"",IF(D216="[for completion]","",IF(D216="","",D216/$D$239)))</f>
        <v>0.38724448078495505</v>
      </c>
    </row>
    <row r="217" spans="1:7" x14ac:dyDescent="0.35">
      <c r="A217" s="231" t="s">
        <v>1877</v>
      </c>
      <c r="B217" s="337" t="s">
        <v>2755</v>
      </c>
      <c r="C217" s="338">
        <v>401.83686113826661</v>
      </c>
      <c r="D217" s="345">
        <v>675</v>
      </c>
      <c r="E217" s="241"/>
      <c r="F217" s="248">
        <f t="shared" si="7"/>
        <v>7.0887532617152915E-2</v>
      </c>
      <c r="G217" s="248">
        <f t="shared" si="8"/>
        <v>2.7596075224856909E-2</v>
      </c>
    </row>
    <row r="218" spans="1:7" x14ac:dyDescent="0.35">
      <c r="A218" s="231" t="s">
        <v>1878</v>
      </c>
      <c r="B218" s="337" t="s">
        <v>2756</v>
      </c>
      <c r="C218" s="338">
        <v>3.2386810499999998</v>
      </c>
      <c r="D218" s="345">
        <v>3</v>
      </c>
      <c r="E218" s="241"/>
      <c r="F218" s="248">
        <f t="shared" si="7"/>
        <v>5.7133162925397717E-4</v>
      </c>
      <c r="G218" s="248">
        <f t="shared" si="8"/>
        <v>1.2264922322158627E-4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5668.6535177983142</v>
      </c>
      <c r="D239" s="252">
        <f>SUM(D215:D238)</f>
        <v>24460</v>
      </c>
      <c r="E239" s="234"/>
      <c r="F239" s="253">
        <f>SUM(F215:F238)</f>
        <v>1</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0.42668471226840687</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2197.0862803578516</v>
      </c>
      <c r="D266" s="345">
        <v>12893</v>
      </c>
      <c r="E266" s="231"/>
      <c r="F266" s="248">
        <f>IF($C$274=0,"",IF(C266="[for completion]","",IF(C266="","",C266/$C$274)))</f>
        <v>0.38758521286571712</v>
      </c>
      <c r="G266" s="248">
        <f>IF($D$274=0,"",IF(D266="[for completion]","",IF(D266="","",D266/$D$274)))</f>
        <v>0.52710547833197052</v>
      </c>
    </row>
    <row r="267" spans="1:7" x14ac:dyDescent="0.35">
      <c r="A267" s="231" t="s">
        <v>1921</v>
      </c>
      <c r="B267" s="231" t="s">
        <v>722</v>
      </c>
      <c r="C267" s="338">
        <v>1688.4547535545273</v>
      </c>
      <c r="D267" s="345">
        <v>6170</v>
      </c>
      <c r="E267" s="231"/>
      <c r="F267" s="248">
        <f t="shared" ref="F267:F273" si="11">IF($C$274=0,"",IF(C267="[for completion]","",IF(C267="","",C267/$C$274)))</f>
        <v>0.29785816830278256</v>
      </c>
      <c r="G267" s="248">
        <f t="shared" ref="G267:G273" si="12">IF($D$274=0,"",IF(D267="[for completion]","",IF(D267="","",D267/$D$274)))</f>
        <v>0.25224856909239574</v>
      </c>
    </row>
    <row r="268" spans="1:7" x14ac:dyDescent="0.35">
      <c r="A268" s="231" t="s">
        <v>1922</v>
      </c>
      <c r="B268" s="231" t="s">
        <v>724</v>
      </c>
      <c r="C268" s="338">
        <v>1331.8212693559233</v>
      </c>
      <c r="D268" s="345">
        <v>4141</v>
      </c>
      <c r="E268" s="231"/>
      <c r="F268" s="248">
        <f t="shared" si="11"/>
        <v>0.23494490625936171</v>
      </c>
      <c r="G268" s="248">
        <f t="shared" si="12"/>
        <v>0.16929681112019623</v>
      </c>
    </row>
    <row r="269" spans="1:7" x14ac:dyDescent="0.35">
      <c r="A269" s="231" t="s">
        <v>1923</v>
      </c>
      <c r="B269" s="231" t="s">
        <v>726</v>
      </c>
      <c r="C269" s="338">
        <v>420.19350113999991</v>
      </c>
      <c r="D269" s="345">
        <v>1177</v>
      </c>
      <c r="E269" s="231"/>
      <c r="F269" s="248">
        <f t="shared" si="11"/>
        <v>7.4125804270923662E-2</v>
      </c>
      <c r="G269" s="248">
        <f t="shared" si="12"/>
        <v>4.8119378577269008E-2</v>
      </c>
    </row>
    <row r="270" spans="1:7" x14ac:dyDescent="0.35">
      <c r="A270" s="231" t="s">
        <v>1924</v>
      </c>
      <c r="B270" s="231" t="s">
        <v>728</v>
      </c>
      <c r="C270" s="338">
        <v>29.151967379999995</v>
      </c>
      <c r="D270" s="345">
        <v>74</v>
      </c>
      <c r="E270" s="231"/>
      <c r="F270" s="248">
        <f t="shared" si="11"/>
        <v>5.1426617076646758E-3</v>
      </c>
      <c r="G270" s="248">
        <f t="shared" si="12"/>
        <v>3.0253475061324613E-3</v>
      </c>
    </row>
    <row r="271" spans="1:7" x14ac:dyDescent="0.35">
      <c r="A271" s="231" t="s">
        <v>1925</v>
      </c>
      <c r="B271" s="231" t="s">
        <v>730</v>
      </c>
      <c r="C271" s="338">
        <v>1.9457460099999999</v>
      </c>
      <c r="D271" s="345">
        <v>5</v>
      </c>
      <c r="E271" s="231"/>
      <c r="F271" s="248">
        <f t="shared" si="11"/>
        <v>3.4324659355008963E-4</v>
      </c>
      <c r="G271" s="248">
        <f t="shared" si="12"/>
        <v>2.0441537203597711E-4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5668.6535177983033</v>
      </c>
      <c r="D274" s="251">
        <f>SUM(D266:D273)</f>
        <v>24460</v>
      </c>
      <c r="E274" s="231"/>
      <c r="F274" s="253">
        <f>SUM(F266:F273)</f>
        <v>0.99999999999999978</v>
      </c>
      <c r="G274" s="253">
        <f>SUM(G266:G273)</f>
        <v>1</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8.824027000000001E-2</v>
      </c>
      <c r="D309" s="345">
        <v>1</v>
      </c>
      <c r="E309" s="226"/>
      <c r="F309" s="248">
        <f>IF($C$327=0,"",IF(C309="[for completion]","",IF(C309="","",C309/$C$327)))</f>
        <v>1.5566354465473151E-5</v>
      </c>
      <c r="G309" s="248">
        <f>IF($D$327=0,"",IF(D309="[for completion]","",IF(D309="","",D309/$D$327)))</f>
        <v>4.0816326530612245E-5</v>
      </c>
    </row>
    <row r="310" spans="1:7" x14ac:dyDescent="0.35">
      <c r="A310" s="222" t="s">
        <v>1961</v>
      </c>
      <c r="B310" s="337" t="s">
        <v>2758</v>
      </c>
      <c r="C310" s="338">
        <v>45.16776213</v>
      </c>
      <c r="D310" s="345">
        <v>149</v>
      </c>
      <c r="E310" s="226"/>
      <c r="F310" s="248">
        <f t="shared" ref="F310:F326" si="13">IF($C$327=0,"",IF(C310="[for completion]","",IF(C310="","",C310/$C$327)))</f>
        <v>7.9679878101886429E-3</v>
      </c>
      <c r="G310" s="248">
        <f t="shared" ref="G310:G326" si="14">IF($D$327=0,"",IF(D310="[for completion]","",IF(D310="","",D310/$D$327)))</f>
        <v>6.0816326530612249E-3</v>
      </c>
    </row>
    <row r="311" spans="1:7" x14ac:dyDescent="0.35">
      <c r="A311" s="222" t="s">
        <v>1962</v>
      </c>
      <c r="B311" s="337" t="s">
        <v>2759</v>
      </c>
      <c r="C311" s="338">
        <v>10.323093250000001</v>
      </c>
      <c r="D311" s="345">
        <v>35</v>
      </c>
      <c r="E311" s="226"/>
      <c r="F311" s="248">
        <f t="shared" si="13"/>
        <v>1.8210838283884813E-3</v>
      </c>
      <c r="G311" s="248">
        <f t="shared" si="14"/>
        <v>1.4285714285714286E-3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5613.0744221483228</v>
      </c>
      <c r="D326" s="345">
        <v>24315</v>
      </c>
      <c r="E326" s="226"/>
      <c r="F326" s="248">
        <f t="shared" si="13"/>
        <v>0.99019536200695746</v>
      </c>
      <c r="G326" s="248">
        <f t="shared" si="14"/>
        <v>0.99244897959183676</v>
      </c>
    </row>
    <row r="327" spans="1:7" x14ac:dyDescent="0.35">
      <c r="A327" s="222" t="s">
        <v>1978</v>
      </c>
      <c r="B327" s="228" t="s">
        <v>148</v>
      </c>
      <c r="C327" s="191">
        <f>SUM(C309:C326)</f>
        <v>5668.6535177983224</v>
      </c>
      <c r="D327" s="251">
        <f>SUM(D309:D326)</f>
        <v>24500</v>
      </c>
      <c r="E327" s="226"/>
      <c r="F327" s="253">
        <f>SUM(F319:F326)</f>
        <v>0.99019536200695746</v>
      </c>
      <c r="G327" s="253">
        <f>SUM(G319:G326)</f>
        <v>0.99244897959183676</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10.323093250000001</v>
      </c>
      <c r="D332" s="345">
        <v>35</v>
      </c>
      <c r="E332" s="264"/>
      <c r="F332" s="248">
        <f>IF($C$350=0,"",IF(C332="[for completion]","",IF(C332="","",C332/$C$350)))</f>
        <v>1.8210838283884822E-3</v>
      </c>
      <c r="G332" s="248">
        <f>IF($D$350=0,"",IF(D332="[for completion]","",IF(D332="","",D332/$D$350)))</f>
        <v>1.4285714285714286E-3</v>
      </c>
    </row>
    <row r="333" spans="1:7" s="262" customFormat="1" x14ac:dyDescent="0.35">
      <c r="A333" s="279" t="s">
        <v>1983</v>
      </c>
      <c r="B333" s="375" t="s">
        <v>2761</v>
      </c>
      <c r="C333" s="338">
        <v>239.74176463560306</v>
      </c>
      <c r="D333" s="345">
        <v>821</v>
      </c>
      <c r="E333" s="264"/>
      <c r="F333" s="248">
        <f t="shared" ref="F333:F349" si="15">IF($C$350=0,"",IF(C333="[for completion]","",IF(C333="","",C333/$C$350)))</f>
        <v>4.2292541585557647E-2</v>
      </c>
      <c r="G333" s="248">
        <f t="shared" ref="G333:G349" si="16">IF($D$350=0,"",IF(D333="[for completion]","",IF(D333="","",D333/$D$350)))</f>
        <v>3.3510204081632654E-2</v>
      </c>
    </row>
    <row r="334" spans="1:7" s="262" customFormat="1" x14ac:dyDescent="0.35">
      <c r="A334" s="279" t="s">
        <v>1984</v>
      </c>
      <c r="B334" s="375" t="s">
        <v>2762</v>
      </c>
      <c r="C334" s="338">
        <v>2473.3543889449356</v>
      </c>
      <c r="D334" s="345">
        <v>11452</v>
      </c>
      <c r="E334" s="264"/>
      <c r="F334" s="248">
        <f t="shared" si="15"/>
        <v>0.4363213206062338</v>
      </c>
      <c r="G334" s="248">
        <f t="shared" si="16"/>
        <v>0.46742857142857142</v>
      </c>
    </row>
    <row r="335" spans="1:7" s="262" customFormat="1" x14ac:dyDescent="0.35">
      <c r="A335" s="279" t="s">
        <v>1985</v>
      </c>
      <c r="B335" s="375" t="s">
        <v>2763</v>
      </c>
      <c r="C335" s="338">
        <v>2944.8450572077813</v>
      </c>
      <c r="D335" s="345">
        <v>12189</v>
      </c>
      <c r="E335" s="264"/>
      <c r="F335" s="248">
        <f t="shared" si="15"/>
        <v>0.51949639327251496</v>
      </c>
      <c r="G335" s="248">
        <f t="shared" si="16"/>
        <v>0.49751020408163266</v>
      </c>
    </row>
    <row r="336" spans="1:7" s="262" customFormat="1" x14ac:dyDescent="0.35">
      <c r="A336" s="279" t="s">
        <v>1986</v>
      </c>
      <c r="B336" s="375" t="s">
        <v>2764</v>
      </c>
      <c r="C336" s="338">
        <v>8.824027000000001E-2</v>
      </c>
      <c r="D336" s="345">
        <v>1</v>
      </c>
      <c r="E336" s="264"/>
      <c r="F336" s="248">
        <f t="shared" si="15"/>
        <v>1.5566354465473161E-5</v>
      </c>
      <c r="G336" s="248">
        <f t="shared" si="16"/>
        <v>4.0816326530612245E-5</v>
      </c>
    </row>
    <row r="337" spans="1:7" s="262" customFormat="1" x14ac:dyDescent="0.35">
      <c r="A337" s="279" t="s">
        <v>1987</v>
      </c>
      <c r="B337" s="375" t="s">
        <v>2765</v>
      </c>
      <c r="C337" s="338">
        <v>0.30097349000000001</v>
      </c>
      <c r="D337" s="345">
        <v>2</v>
      </c>
      <c r="E337" s="264"/>
      <c r="F337" s="248">
        <f t="shared" si="15"/>
        <v>5.309435283970166E-5</v>
      </c>
      <c r="G337" s="248">
        <f t="shared" si="16"/>
        <v>8.163265306122449E-5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5668.6535177983196</v>
      </c>
      <c r="D350" s="192">
        <f>SUM(D332:D349)</f>
        <v>24500</v>
      </c>
      <c r="E350" s="264"/>
      <c r="F350" s="253">
        <f>SUM(F332:F349)</f>
        <v>1</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0.36211334000000001</v>
      </c>
      <c r="D356" s="345">
        <v>1</v>
      </c>
      <c r="E356" s="226"/>
      <c r="F356" s="248">
        <f t="shared" si="17"/>
        <v>6.3879956476973595E-5</v>
      </c>
      <c r="G356" s="248">
        <f>IF($D$364=0,"",IF(D356="[for completion]","",IF(D356="","",D356/$D$364)))</f>
        <v>4.0816326530612245E-5</v>
      </c>
    </row>
    <row r="357" spans="1:7" x14ac:dyDescent="0.35">
      <c r="A357" s="279" t="s">
        <v>1996</v>
      </c>
      <c r="B357" s="228" t="s">
        <v>1694</v>
      </c>
      <c r="C357" s="338">
        <v>0.39498221</v>
      </c>
      <c r="D357" s="345">
        <v>1</v>
      </c>
      <c r="E357" s="226"/>
      <c r="F357" s="248">
        <f t="shared" si="17"/>
        <v>6.9678312276423842E-5</v>
      </c>
      <c r="G357" s="248">
        <f t="shared" si="18"/>
        <v>4.0816326530612245E-5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0.27172243000000001</v>
      </c>
      <c r="D359" s="345">
        <v>1</v>
      </c>
      <c r="E359" s="226"/>
      <c r="F359" s="248">
        <f t="shared" si="17"/>
        <v>4.7934210328229007E-5</v>
      </c>
      <c r="G359" s="248">
        <f>IF($D$364=0,"",IF(D359="[for completion]","",IF(D359="","",D359/$D$364)))</f>
        <v>4.0816326530612245E-5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0.91451775000000002</v>
      </c>
      <c r="D361" s="345">
        <v>2</v>
      </c>
      <c r="E361" s="226"/>
      <c r="F361" s="248">
        <f t="shared" si="17"/>
        <v>1.6132892002106251E-4</v>
      </c>
      <c r="G361" s="248">
        <f t="shared" si="18"/>
        <v>8.163265306122449E-5</v>
      </c>
    </row>
    <row r="362" spans="1:7" x14ac:dyDescent="0.35">
      <c r="A362" s="279" t="s">
        <v>2211</v>
      </c>
      <c r="B362" s="228" t="s">
        <v>1699</v>
      </c>
      <c r="C362" s="338">
        <v>5666.710182068321</v>
      </c>
      <c r="D362" s="345">
        <v>24495</v>
      </c>
      <c r="E362" s="226"/>
      <c r="F362" s="248">
        <f t="shared" si="17"/>
        <v>0.9996571786008972</v>
      </c>
      <c r="G362" s="248">
        <f t="shared" si="18"/>
        <v>0.99979591836734694</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5668.6535177983214</v>
      </c>
      <c r="D364" s="192">
        <f>SUM(D354:D363)</f>
        <v>24500</v>
      </c>
      <c r="E364" s="226"/>
      <c r="F364" s="253">
        <f>SUM(F354:F363)</f>
        <v>0.99999999999999989</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3084.6062915833877</v>
      </c>
      <c r="D367" s="345">
        <v>12683</v>
      </c>
      <c r="E367" s="264"/>
      <c r="F367" s="248">
        <f>IF($C$374=0,"",IF(C367="[for completion]","",IF(C367="","",C367/$C$374)))</f>
        <v>0.54415149592375045</v>
      </c>
      <c r="G367" s="248">
        <f>IF($D$374=0,"",IF(D367="[for completion]","",IF(D367="","",D367/$D$374)))</f>
        <v>0.51767346938775505</v>
      </c>
    </row>
    <row r="368" spans="1:7" x14ac:dyDescent="0.35">
      <c r="A368" s="279" t="s">
        <v>2091</v>
      </c>
      <c r="B368" s="270" t="s">
        <v>2083</v>
      </c>
      <c r="C368" s="338">
        <v>2584.0472262149356</v>
      </c>
      <c r="D368" s="345">
        <v>11817</v>
      </c>
      <c r="E368" s="264"/>
      <c r="F368" s="248">
        <f t="shared" ref="F368:F373" si="19">IF($C$374=0,"",IF(C368="[for completion]","",IF(C368="","",C368/$C$374)))</f>
        <v>0.45584850407624961</v>
      </c>
      <c r="G368" s="248">
        <f t="shared" ref="G368:G373" si="20">IF($D$374=0,"",IF(D368="[for completion]","",IF(D368="","",D368/$D$374)))</f>
        <v>0.4823265306122449</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5668.6535177983233</v>
      </c>
      <c r="D374" s="192">
        <f>SUM(D367:D373)</f>
        <v>24500</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4779.2976601872151</v>
      </c>
      <c r="D377" s="345">
        <v>21203</v>
      </c>
      <c r="E377" s="264"/>
      <c r="F377" s="248">
        <f>IF($C$381=0,"",IF(C377="[for completion]","",IF(C377="","",C377/$C$381)))</f>
        <v>0.8431098576022088</v>
      </c>
      <c r="G377" s="248">
        <f>IF($D$381=0,"",IF(D377="[for completion]","",IF(D377="","",D377/$D$381)))</f>
        <v>0.86542857142857144</v>
      </c>
    </row>
    <row r="378" spans="1:7" x14ac:dyDescent="0.35">
      <c r="A378" s="279" t="s">
        <v>2192</v>
      </c>
      <c r="B378" s="270" t="s">
        <v>2280</v>
      </c>
      <c r="C378" s="338">
        <v>889.35585761112054</v>
      </c>
      <c r="D378" s="345">
        <v>3297</v>
      </c>
      <c r="E378" s="264"/>
      <c r="F378" s="248">
        <f t="shared" ref="F378:F380" si="21">IF($C$381=0,"",IF(C378="[for completion]","",IF(C378="","",C378/$C$381)))</f>
        <v>0.15689014239779112</v>
      </c>
      <c r="G378" s="248">
        <f t="shared" ref="G378:G380" si="22">IF($D$381=0,"",IF(D378="[for completion]","",IF(D378="","",D378/$D$381)))</f>
        <v>0.13457142857142856</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5668.653517798336</v>
      </c>
      <c r="D381" s="192">
        <f>SUM(D377:D380)</f>
        <v>24500</v>
      </c>
      <c r="E381" s="264"/>
      <c r="F381" s="253">
        <f>SUM(F377:F380)</f>
        <v>0.99999999999999989</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M8" sqref="M8"/>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2770</v>
      </c>
      <c r="G9" s="7"/>
      <c r="H9" s="7"/>
      <c r="I9" s="7"/>
      <c r="J9" s="8"/>
    </row>
    <row r="10" spans="2:10" ht="21" x14ac:dyDescent="0.35">
      <c r="B10" s="6"/>
      <c r="C10" s="7"/>
      <c r="D10" s="7"/>
      <c r="E10" s="7"/>
      <c r="F10" s="13" t="s">
        <v>2769</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9" sqref="C29"/>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2771</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2774</v>
      </c>
      <c r="E29" s="83"/>
      <c r="F29" s="83"/>
      <c r="H29" s="64"/>
      <c r="L29" s="64"/>
      <c r="M29" s="64"/>
    </row>
    <row r="30" spans="1:13" outlineLevel="1" x14ac:dyDescent="0.35">
      <c r="A30" s="66" t="s">
        <v>106</v>
      </c>
      <c r="B30" s="371" t="s">
        <v>2730</v>
      </c>
      <c r="C30" s="268" t="s">
        <v>2731</v>
      </c>
      <c r="E30" s="83"/>
      <c r="F30" s="83"/>
      <c r="H30" s="64"/>
      <c r="L30" s="64"/>
      <c r="M30" s="64"/>
    </row>
    <row r="31" spans="1:13" ht="43.5" outlineLevel="1" x14ac:dyDescent="0.35">
      <c r="A31" s="66" t="s">
        <v>107</v>
      </c>
      <c r="B31" s="371" t="s">
        <v>2732</v>
      </c>
      <c r="C31" s="268" t="s">
        <v>2772</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19958.377660299881</v>
      </c>
      <c r="F38" s="83"/>
      <c r="H38" s="64"/>
      <c r="L38" s="64"/>
      <c r="M38" s="64"/>
    </row>
    <row r="39" spans="1:14" x14ac:dyDescent="0.35">
      <c r="A39" s="66" t="s">
        <v>114</v>
      </c>
      <c r="B39" s="83" t="s">
        <v>115</v>
      </c>
      <c r="C39" s="249">
        <v>12344.2521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0.61681546185368985</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19603.377660299881</v>
      </c>
      <c r="E53" s="91"/>
      <c r="F53" s="203">
        <f>IF($C$58=0,"",IF(C53="[for completion]","",C53/$C$58))</f>
        <v>0.98221298313709404</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355</v>
      </c>
      <c r="E56" s="91"/>
      <c r="F56" s="211">
        <f t="shared" si="0"/>
        <v>1.7787016862905982E-2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19958.377660299881</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20.160230506043614</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5.4004060200000037</v>
      </c>
      <c r="D70" s="191" t="s">
        <v>1240</v>
      </c>
      <c r="E70" s="62"/>
      <c r="F70" s="203">
        <f t="shared" ref="F70:F76" si="2">IF($C$77=0,"",IF(C70="[for completion]","",C70/$C$77))</f>
        <v>2.70583416744448E-4</v>
      </c>
      <c r="G70" s="203" t="str">
        <f>IF($D$77=0,"",IF(D70="[Mark as ND1 if not relevant]","",D70/$D$77))</f>
        <v/>
      </c>
      <c r="H70" s="64"/>
      <c r="L70" s="64"/>
      <c r="M70" s="64"/>
      <c r="N70" s="96"/>
    </row>
    <row r="71" spans="1:14" x14ac:dyDescent="0.35">
      <c r="A71" s="66" t="s">
        <v>163</v>
      </c>
      <c r="B71" s="181" t="s">
        <v>1590</v>
      </c>
      <c r="C71" s="191">
        <v>17.57510061999999</v>
      </c>
      <c r="D71" s="249" t="s">
        <v>1240</v>
      </c>
      <c r="E71" s="62"/>
      <c r="F71" s="203">
        <f t="shared" si="2"/>
        <v>8.8058763688791323E-4</v>
      </c>
      <c r="G71" s="203" t="str">
        <f t="shared" ref="G71:G76" si="3">IF($D$77=0,"",IF(D71="[Mark as ND1 if not relevant]","",D71/$D$77))</f>
        <v/>
      </c>
      <c r="H71" s="64"/>
      <c r="L71" s="64"/>
      <c r="M71" s="64"/>
      <c r="N71" s="96"/>
    </row>
    <row r="72" spans="1:14" x14ac:dyDescent="0.35">
      <c r="A72" s="66" t="s">
        <v>164</v>
      </c>
      <c r="B72" s="180" t="s">
        <v>1591</v>
      </c>
      <c r="C72" s="191">
        <v>33.424127349999992</v>
      </c>
      <c r="D72" s="249" t="s">
        <v>1240</v>
      </c>
      <c r="E72" s="62"/>
      <c r="F72" s="203">
        <f t="shared" si="2"/>
        <v>1.6746915966263855E-3</v>
      </c>
      <c r="G72" s="203" t="str">
        <f t="shared" si="3"/>
        <v/>
      </c>
      <c r="H72" s="64"/>
      <c r="L72" s="64"/>
      <c r="M72" s="64"/>
      <c r="N72" s="96"/>
    </row>
    <row r="73" spans="1:14" x14ac:dyDescent="0.35">
      <c r="A73" s="66" t="s">
        <v>165</v>
      </c>
      <c r="B73" s="180" t="s">
        <v>1592</v>
      </c>
      <c r="C73" s="191">
        <f>62.41780086+355</f>
        <v>417.41780086</v>
      </c>
      <c r="D73" s="249" t="s">
        <v>1240</v>
      </c>
      <c r="E73" s="62"/>
      <c r="F73" s="203">
        <f t="shared" si="2"/>
        <v>2.0914415388095638E-2</v>
      </c>
      <c r="G73" s="203" t="str">
        <f t="shared" si="3"/>
        <v/>
      </c>
      <c r="H73" s="64"/>
      <c r="L73" s="64"/>
      <c r="M73" s="64"/>
      <c r="N73" s="96"/>
    </row>
    <row r="74" spans="1:14" x14ac:dyDescent="0.35">
      <c r="A74" s="66" t="s">
        <v>166</v>
      </c>
      <c r="B74" s="180" t="s">
        <v>1593</v>
      </c>
      <c r="C74" s="191">
        <v>85.544687459999977</v>
      </c>
      <c r="D74" s="249" t="s">
        <v>1240</v>
      </c>
      <c r="E74" s="62"/>
      <c r="F74" s="203">
        <f t="shared" si="2"/>
        <v>4.28615436164237E-3</v>
      </c>
      <c r="G74" s="203" t="str">
        <f t="shared" si="3"/>
        <v/>
      </c>
      <c r="H74" s="64"/>
      <c r="L74" s="64"/>
      <c r="M74" s="64"/>
      <c r="N74" s="96"/>
    </row>
    <row r="75" spans="1:14" x14ac:dyDescent="0.35">
      <c r="A75" s="66" t="s">
        <v>167</v>
      </c>
      <c r="B75" s="180" t="s">
        <v>1594</v>
      </c>
      <c r="C75" s="191">
        <v>1083.63835477</v>
      </c>
      <c r="D75" s="249" t="s">
        <v>1240</v>
      </c>
      <c r="E75" s="62"/>
      <c r="F75" s="203">
        <f t="shared" si="2"/>
        <v>5.429491180164981E-2</v>
      </c>
      <c r="G75" s="203" t="str">
        <f t="shared" si="3"/>
        <v/>
      </c>
      <c r="H75" s="64"/>
      <c r="L75" s="64"/>
      <c r="M75" s="64"/>
      <c r="N75" s="96"/>
    </row>
    <row r="76" spans="1:14" x14ac:dyDescent="0.35">
      <c r="A76" s="66" t="s">
        <v>168</v>
      </c>
      <c r="B76" s="180" t="s">
        <v>1595</v>
      </c>
      <c r="C76" s="191">
        <v>18315.37718321988</v>
      </c>
      <c r="D76" s="249" t="s">
        <v>1240</v>
      </c>
      <c r="E76" s="62"/>
      <c r="F76" s="203">
        <f t="shared" si="2"/>
        <v>0.91767865579835339</v>
      </c>
      <c r="G76" s="203" t="str">
        <f t="shared" si="3"/>
        <v/>
      </c>
      <c r="H76" s="64"/>
      <c r="L76" s="64"/>
      <c r="M76" s="64"/>
      <c r="N76" s="96"/>
    </row>
    <row r="77" spans="1:14" x14ac:dyDescent="0.35">
      <c r="A77" s="66" t="s">
        <v>169</v>
      </c>
      <c r="B77" s="100" t="s">
        <v>148</v>
      </c>
      <c r="C77" s="193">
        <f>SUM(C70:C76)</f>
        <v>19958.377660299881</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0.98320741999999983</v>
      </c>
      <c r="D79" s="193"/>
      <c r="E79" s="83"/>
      <c r="F79" s="203">
        <f t="shared" ref="F79:F87" si="5">IF($C$77=0,"",IF(C79="[for completion]","",C79/$C$77))</f>
        <v>4.926289284302614E-5</v>
      </c>
      <c r="G79" s="203" t="str">
        <f t="shared" si="4"/>
        <v/>
      </c>
      <c r="H79" s="64"/>
      <c r="L79" s="64"/>
      <c r="M79" s="64"/>
      <c r="N79" s="96"/>
    </row>
    <row r="80" spans="1:14" outlineLevel="1" x14ac:dyDescent="0.35">
      <c r="A80" s="66" t="s">
        <v>174</v>
      </c>
      <c r="B80" s="101" t="s">
        <v>175</v>
      </c>
      <c r="C80" s="193">
        <v>4.4171986000000008</v>
      </c>
      <c r="D80" s="193"/>
      <c r="E80" s="83"/>
      <c r="F80" s="203">
        <f t="shared" si="5"/>
        <v>2.213205239014217E-4</v>
      </c>
      <c r="G80" s="203" t="str">
        <f t="shared" si="4"/>
        <v/>
      </c>
      <c r="H80" s="64"/>
      <c r="L80" s="64"/>
      <c r="M80" s="64"/>
      <c r="N80" s="96"/>
    </row>
    <row r="81" spans="1:14" outlineLevel="1" x14ac:dyDescent="0.35">
      <c r="A81" s="66" t="s">
        <v>176</v>
      </c>
      <c r="B81" s="101" t="s">
        <v>177</v>
      </c>
      <c r="C81" s="193">
        <v>6.2573819900000007</v>
      </c>
      <c r="D81" s="193"/>
      <c r="E81" s="83"/>
      <c r="F81" s="203">
        <f t="shared" si="5"/>
        <v>3.1352157457401183E-4</v>
      </c>
      <c r="G81" s="203" t="str">
        <f t="shared" si="4"/>
        <v/>
      </c>
      <c r="H81" s="64"/>
      <c r="L81" s="64"/>
      <c r="M81" s="64"/>
      <c r="N81" s="96"/>
    </row>
    <row r="82" spans="1:14" outlineLevel="1" x14ac:dyDescent="0.35">
      <c r="A82" s="66" t="s">
        <v>178</v>
      </c>
      <c r="B82" s="101" t="s">
        <v>179</v>
      </c>
      <c r="C82" s="193">
        <v>11.317718629999998</v>
      </c>
      <c r="D82" s="193"/>
      <c r="E82" s="83"/>
      <c r="F82" s="203">
        <f t="shared" si="5"/>
        <v>5.6706606231390184E-4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1.7811223570739185</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3125.9045999999998</v>
      </c>
      <c r="D93" s="372" t="s">
        <v>1240</v>
      </c>
      <c r="E93" s="62"/>
      <c r="F93" s="203">
        <f>IF($C$100=0,"",IF(C93="[for completion]","",IF(C93="","",C93/$C$100)))</f>
        <v>0.25322754061382141</v>
      </c>
      <c r="G93" s="203" t="str">
        <f>IF($D$100=0,"",IF(D93="[Mark as ND1 if not relevant]","",IF(D93="","",D93/$D$100)))</f>
        <v/>
      </c>
      <c r="H93" s="64"/>
      <c r="L93" s="64"/>
      <c r="M93" s="64"/>
      <c r="N93" s="96"/>
    </row>
    <row r="94" spans="1:14" x14ac:dyDescent="0.35">
      <c r="A94" s="66" t="s">
        <v>191</v>
      </c>
      <c r="B94" s="181" t="s">
        <v>1590</v>
      </c>
      <c r="C94" s="191">
        <v>3188.4475000000002</v>
      </c>
      <c r="D94" s="372" t="s">
        <v>1240</v>
      </c>
      <c r="E94" s="62"/>
      <c r="F94" s="203">
        <f t="shared" ref="F94:F99" si="6">IF($C$100=0,"",IF(C94="[for completion]","",IF(C94="","",C94/$C$100)))</f>
        <v>0.25829410110637646</v>
      </c>
      <c r="G94" s="203" t="str">
        <f t="shared" ref="G94:G99" si="7">IF($D$100=0,"",IF(D94="[Mark as ND1 if not relevant]","",IF(D94="","",D94/$D$100)))</f>
        <v/>
      </c>
      <c r="H94" s="64"/>
      <c r="L94" s="64"/>
      <c r="M94" s="64"/>
      <c r="N94" s="96"/>
    </row>
    <row r="95" spans="1:14" x14ac:dyDescent="0.35">
      <c r="A95" s="66" t="s">
        <v>192</v>
      </c>
      <c r="B95" s="181" t="s">
        <v>1591</v>
      </c>
      <c r="C95" s="191">
        <v>5969.9</v>
      </c>
      <c r="D95" s="372" t="s">
        <v>1240</v>
      </c>
      <c r="E95" s="62"/>
      <c r="F95" s="203">
        <f t="shared" si="6"/>
        <v>0.48361779649655728</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4.8605617832448511E-3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12344.2521</v>
      </c>
      <c r="D100" s="193">
        <f>SUM(D93:D99)</f>
        <v>0</v>
      </c>
      <c r="E100" s="83"/>
      <c r="F100" s="204">
        <f>SUM(F93:F99)</f>
        <v>1</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2625.9045999999998</v>
      </c>
      <c r="D102" s="193"/>
      <c r="E102" s="83"/>
      <c r="F102" s="203">
        <f t="shared" si="8"/>
        <v>0.21272285908678096</v>
      </c>
      <c r="G102" s="203" t="str">
        <f t="shared" si="9"/>
        <v/>
      </c>
      <c r="H102" s="64"/>
      <c r="L102" s="64"/>
      <c r="M102" s="64"/>
    </row>
    <row r="103" spans="1:14" outlineLevel="1" x14ac:dyDescent="0.35">
      <c r="A103" s="66" t="s">
        <v>200</v>
      </c>
      <c r="B103" s="101" t="s">
        <v>175</v>
      </c>
      <c r="C103" s="193">
        <v>500</v>
      </c>
      <c r="D103" s="193"/>
      <c r="E103" s="83"/>
      <c r="F103" s="203">
        <f t="shared" si="8"/>
        <v>4.0504681527040426E-2</v>
      </c>
      <c r="G103" s="203" t="str">
        <f t="shared" si="9"/>
        <v/>
      </c>
      <c r="H103" s="64"/>
      <c r="L103" s="64"/>
      <c r="M103" s="64"/>
    </row>
    <row r="104" spans="1:14" outlineLevel="1" x14ac:dyDescent="0.35">
      <c r="A104" s="66" t="s">
        <v>201</v>
      </c>
      <c r="B104" s="101" t="s">
        <v>177</v>
      </c>
      <c r="C104" s="193">
        <v>2369.9499999999998</v>
      </c>
      <c r="D104" s="193"/>
      <c r="E104" s="83"/>
      <c r="F104" s="203">
        <f t="shared" si="8"/>
        <v>0.1919881399700189</v>
      </c>
      <c r="G104" s="203" t="str">
        <f t="shared" si="9"/>
        <v/>
      </c>
      <c r="H104" s="64"/>
      <c r="L104" s="64"/>
      <c r="M104" s="64"/>
    </row>
    <row r="105" spans="1:14" outlineLevel="1" x14ac:dyDescent="0.35">
      <c r="A105" s="66" t="s">
        <v>202</v>
      </c>
      <c r="B105" s="101" t="s">
        <v>179</v>
      </c>
      <c r="C105" s="193">
        <v>818.49749999999995</v>
      </c>
      <c r="D105" s="193"/>
      <c r="E105" s="83"/>
      <c r="F105" s="203">
        <f t="shared" si="8"/>
        <v>6.6305961136357547E-2</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19958.377660299881</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19958.377660299881</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9854.2520999999997</v>
      </c>
      <c r="D138" s="191">
        <v>1.4279553087250003</v>
      </c>
      <c r="E138" s="92"/>
      <c r="F138" s="203">
        <f>IF($C$155=0,"",IF(C138="[for completion]","",IF(C138="","",C138/$C$155)))</f>
        <v>0.7982866859953387</v>
      </c>
      <c r="G138" s="203">
        <f>IF($D$155=0,"",IF(D138="[for completion]","",IF(D138="","",D138/$D$155)))</f>
        <v>1.1567775002950566E-4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12342.824144691274</v>
      </c>
      <c r="E150" s="83"/>
      <c r="F150" s="203">
        <f t="shared" si="22"/>
        <v>0.20171331400466133</v>
      </c>
      <c r="G150" s="203">
        <f t="shared" si="23"/>
        <v>0.99988432224997048</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12344.2521</v>
      </c>
      <c r="D155" s="191">
        <f>SUM(D138:D154)</f>
        <v>12344.2521</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9914.2520999999997</v>
      </c>
      <c r="D164" s="191">
        <v>5.9248750000000001</v>
      </c>
      <c r="E164" s="104"/>
      <c r="F164" s="203">
        <f>IF($C$167=0,"",IF(C164="[for completion]","",IF(C164="","",C164/$C$167)))</f>
        <v>0.80314724777858348</v>
      </c>
      <c r="G164" s="203">
        <f>IF($D$167=0,"",IF(D164="[for completion]","",IF(D164="","",D164/$D$167)))</f>
        <v>4.7997034992504725E-4</v>
      </c>
      <c r="H164" s="64"/>
      <c r="L164" s="64"/>
      <c r="M164" s="64"/>
      <c r="N164" s="96"/>
    </row>
    <row r="165" spans="1:14" x14ac:dyDescent="0.35">
      <c r="A165" s="66" t="s">
        <v>272</v>
      </c>
      <c r="B165" s="64" t="s">
        <v>273</v>
      </c>
      <c r="C165" s="191">
        <v>2430</v>
      </c>
      <c r="D165" s="191">
        <v>12338.327225000001</v>
      </c>
      <c r="E165" s="104"/>
      <c r="F165" s="203">
        <f t="shared" ref="F165:F166" si="26">IF($C$167=0,"",IF(C165="[for completion]","",IF(C165="","",C165/$C$167)))</f>
        <v>0.19685275222141649</v>
      </c>
      <c r="G165" s="203">
        <f t="shared" ref="G165:G166" si="27">IF($D$167=0,"",IF(D165="[for completion]","",IF(D165="","",D165/$D$167)))</f>
        <v>0.99952002965007491</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12344.2521</v>
      </c>
      <c r="D167" s="206">
        <f>SUM(D164:D166)</f>
        <v>12344.252100000002</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355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355</v>
      </c>
      <c r="E179" s="94"/>
      <c r="F179" s="204">
        <f>SUM(F174:F178)</f>
        <v>1</v>
      </c>
      <c r="G179" s="92"/>
      <c r="H179" s="64"/>
      <c r="L179" s="64"/>
      <c r="M179" s="64"/>
      <c r="N179" s="96"/>
    </row>
    <row r="180" spans="1:14" outlineLevel="1" x14ac:dyDescent="0.35">
      <c r="A180" s="66" t="s">
        <v>290</v>
      </c>
      <c r="B180" s="106" t="s">
        <v>291</v>
      </c>
      <c r="C180" s="191">
        <v>355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355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355</v>
      </c>
      <c r="E207" s="94"/>
      <c r="F207" s="203"/>
      <c r="G207" s="94"/>
      <c r="H207" s="64"/>
      <c r="L207" s="64"/>
      <c r="M207" s="64"/>
      <c r="N207" s="96"/>
    </row>
    <row r="208" spans="1:14" x14ac:dyDescent="0.35">
      <c r="A208" s="66" t="s">
        <v>339</v>
      </c>
      <c r="B208" s="100" t="s">
        <v>148</v>
      </c>
      <c r="C208" s="193">
        <f>SUM(C193:C206)</f>
        <v>355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634.80119999999999</v>
      </c>
      <c r="E218" s="104"/>
      <c r="F218" s="203">
        <f t="shared" ref="F218:F219" si="31">IF($C$38=0,"",IF(C218="[for completion]","",IF(C218="","",C218/$C$38)))</f>
        <v>3.1806252532374513E-2</v>
      </c>
      <c r="G218" s="203">
        <f t="shared" ref="G218:G219" si="32">IF($C$39=0,"",IF(C218="[for completion]","",IF(C218="","",C218/$C$39)))</f>
        <v>5.1424840877966192E-2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634.80119999999999</v>
      </c>
      <c r="E220" s="104"/>
      <c r="F220" s="185">
        <f>SUM(F217:F219)</f>
        <v>3.1806252532374513E-2</v>
      </c>
      <c r="G220" s="185">
        <f>SUM(G217:G219)</f>
        <v>5.1424840877966192E-2</v>
      </c>
      <c r="H220" s="64"/>
      <c r="L220" s="64"/>
      <c r="M220" s="64"/>
      <c r="N220" s="96"/>
    </row>
    <row r="221" spans="1:14" outlineLevel="1" x14ac:dyDescent="0.35">
      <c r="A221" s="66" t="s">
        <v>354</v>
      </c>
      <c r="B221" s="235" t="s">
        <v>2734</v>
      </c>
      <c r="C221" s="191">
        <v>355</v>
      </c>
      <c r="E221" s="104"/>
      <c r="F221" s="203">
        <f t="shared" ref="F221:F227" si="33">IF($C$38=0,"",IF(C221="[for completion]","",IF(C221="","",C221/$C$38)))</f>
        <v>1.7787016862905982E-2</v>
      </c>
      <c r="G221" s="203">
        <f t="shared" ref="G221:G227" si="34">IF($C$39=0,"",IF(C221="[for completion]","",IF(C221="","",C221/$C$39)))</f>
        <v>2.8758323884198703E-2</v>
      </c>
      <c r="H221" s="64"/>
      <c r="L221" s="64"/>
      <c r="M221" s="64"/>
      <c r="N221" s="96"/>
    </row>
    <row r="222" spans="1:14" outlineLevel="1" x14ac:dyDescent="0.35">
      <c r="A222" s="66" t="s">
        <v>355</v>
      </c>
      <c r="B222" s="235" t="s">
        <v>2735</v>
      </c>
      <c r="C222" s="191">
        <v>279.80119999999999</v>
      </c>
      <c r="E222" s="104"/>
      <c r="F222" s="203">
        <f t="shared" si="33"/>
        <v>1.4019235669468532E-2</v>
      </c>
      <c r="G222" s="203">
        <f t="shared" si="34"/>
        <v>2.266651699376749E-2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2773</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9912.8241446912743</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796.74567105127505</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291" zoomScale="90" zoomScaleNormal="90" workbookViewId="0">
      <selection activeCell="C316" sqref="C316"/>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19603.377660299881</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19603.377660299881</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111816</v>
      </c>
      <c r="D28" s="149">
        <v>0</v>
      </c>
      <c r="F28" s="149">
        <f>IF(AND(C28="[For completion]",D28="[For completion]"),"[For completion]",SUM(C28:D28))</f>
        <v>111816</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5.3744346115090617E-4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1</v>
      </c>
      <c r="D99" s="183">
        <v>0</v>
      </c>
      <c r="E99" s="183"/>
      <c r="F99" s="269">
        <f>SUM(F100:F115)</f>
        <v>1</v>
      </c>
      <c r="G99" s="149"/>
    </row>
    <row r="100" spans="1:7" x14ac:dyDescent="0.35">
      <c r="A100" s="149" t="s">
        <v>607</v>
      </c>
      <c r="B100" s="170" t="s">
        <v>2737</v>
      </c>
      <c r="C100" s="183">
        <v>0.10974507311701071</v>
      </c>
      <c r="D100" s="269">
        <v>0</v>
      </c>
      <c r="E100" s="183"/>
      <c r="F100" s="269">
        <f>C100</f>
        <v>0.10974507311701071</v>
      </c>
      <c r="G100" s="149"/>
    </row>
    <row r="101" spans="1:7" x14ac:dyDescent="0.35">
      <c r="A101" s="149" t="s">
        <v>608</v>
      </c>
      <c r="B101" s="170" t="s">
        <v>2738</v>
      </c>
      <c r="C101" s="183">
        <v>4.9043895512814621E-2</v>
      </c>
      <c r="D101" s="269">
        <v>0</v>
      </c>
      <c r="E101" s="183"/>
      <c r="F101" s="269">
        <f t="shared" ref="F101:F115" si="1">C101</f>
        <v>4.9043895512814621E-2</v>
      </c>
      <c r="G101" s="149"/>
    </row>
    <row r="102" spans="1:7" x14ac:dyDescent="0.35">
      <c r="A102" s="149" t="s">
        <v>609</v>
      </c>
      <c r="B102" s="170" t="s">
        <v>2739</v>
      </c>
      <c r="C102" s="183">
        <v>3.5744789166566315E-2</v>
      </c>
      <c r="D102" s="269">
        <v>0</v>
      </c>
      <c r="E102" s="183"/>
      <c r="F102" s="269">
        <f t="shared" si="1"/>
        <v>3.5744789166566315E-2</v>
      </c>
      <c r="G102" s="149"/>
    </row>
    <row r="103" spans="1:7" x14ac:dyDescent="0.35">
      <c r="A103" s="149" t="s">
        <v>610</v>
      </c>
      <c r="B103" s="170" t="s">
        <v>2740</v>
      </c>
      <c r="C103" s="183">
        <v>2.4255920927491931E-2</v>
      </c>
      <c r="D103" s="269">
        <v>0</v>
      </c>
      <c r="E103" s="183"/>
      <c r="F103" s="269">
        <f t="shared" si="1"/>
        <v>2.4255920927491931E-2</v>
      </c>
      <c r="G103" s="149"/>
    </row>
    <row r="104" spans="1:7" x14ac:dyDescent="0.35">
      <c r="A104" s="149" t="s">
        <v>611</v>
      </c>
      <c r="B104" s="170" t="s">
        <v>2741</v>
      </c>
      <c r="C104" s="183">
        <v>4.9836618825566649E-2</v>
      </c>
      <c r="D104" s="269">
        <v>0</v>
      </c>
      <c r="E104" s="183"/>
      <c r="F104" s="269">
        <f t="shared" si="1"/>
        <v>4.9836618825566649E-2</v>
      </c>
      <c r="G104" s="149"/>
    </row>
    <row r="105" spans="1:7" x14ac:dyDescent="0.35">
      <c r="A105" s="149" t="s">
        <v>612</v>
      </c>
      <c r="B105" s="170" t="s">
        <v>2742</v>
      </c>
      <c r="C105" s="183">
        <v>7.1694290363351912E-2</v>
      </c>
      <c r="D105" s="269">
        <v>0</v>
      </c>
      <c r="E105" s="183"/>
      <c r="F105" s="269">
        <f t="shared" si="1"/>
        <v>7.1694290363351912E-2</v>
      </c>
      <c r="G105" s="149"/>
    </row>
    <row r="106" spans="1:7" x14ac:dyDescent="0.35">
      <c r="A106" s="149" t="s">
        <v>613</v>
      </c>
      <c r="B106" s="170" t="s">
        <v>2743</v>
      </c>
      <c r="C106" s="183">
        <v>0.22817268063189269</v>
      </c>
      <c r="D106" s="269">
        <v>0</v>
      </c>
      <c r="E106" s="183"/>
      <c r="F106" s="269">
        <f t="shared" si="1"/>
        <v>0.22817268063189269</v>
      </c>
      <c r="G106" s="149"/>
    </row>
    <row r="107" spans="1:7" x14ac:dyDescent="0.35">
      <c r="A107" s="149" t="s">
        <v>614</v>
      </c>
      <c r="B107" s="170" t="s">
        <v>2744</v>
      </c>
      <c r="C107" s="183">
        <v>1.6406050419633542E-2</v>
      </c>
      <c r="D107" s="269">
        <v>0</v>
      </c>
      <c r="E107" s="183"/>
      <c r="F107" s="269">
        <f t="shared" si="1"/>
        <v>1.6406050419633542E-2</v>
      </c>
      <c r="G107" s="149"/>
    </row>
    <row r="108" spans="1:7" x14ac:dyDescent="0.35">
      <c r="A108" s="149" t="s">
        <v>615</v>
      </c>
      <c r="B108" s="170" t="s">
        <v>2745</v>
      </c>
      <c r="C108" s="183">
        <v>2.7819759612877481E-2</v>
      </c>
      <c r="D108" s="269">
        <v>0</v>
      </c>
      <c r="E108" s="183"/>
      <c r="F108" s="269">
        <f t="shared" si="1"/>
        <v>2.7819759612877481E-2</v>
      </c>
      <c r="G108" s="149"/>
    </row>
    <row r="109" spans="1:7" x14ac:dyDescent="0.35">
      <c r="A109" s="149" t="s">
        <v>616</v>
      </c>
      <c r="B109" s="170" t="s">
        <v>2746</v>
      </c>
      <c r="C109" s="183">
        <v>2.3979351011126009E-2</v>
      </c>
      <c r="D109" s="269">
        <v>0</v>
      </c>
      <c r="E109" s="183"/>
      <c r="F109" s="269">
        <f t="shared" si="1"/>
        <v>2.3979351011126009E-2</v>
      </c>
      <c r="G109" s="149"/>
    </row>
    <row r="110" spans="1:7" x14ac:dyDescent="0.35">
      <c r="A110" s="149" t="s">
        <v>617</v>
      </c>
      <c r="B110" s="170" t="s">
        <v>2747</v>
      </c>
      <c r="C110" s="183">
        <v>8.2354306775891048E-2</v>
      </c>
      <c r="D110" s="269">
        <v>0</v>
      </c>
      <c r="E110" s="183"/>
      <c r="F110" s="269">
        <f t="shared" si="1"/>
        <v>8.2354306775891048E-2</v>
      </c>
      <c r="G110" s="149"/>
    </row>
    <row r="111" spans="1:7" x14ac:dyDescent="0.35">
      <c r="A111" s="149" t="s">
        <v>618</v>
      </c>
      <c r="B111" s="170" t="s">
        <v>2748</v>
      </c>
      <c r="C111" s="183">
        <v>0.10406968210185372</v>
      </c>
      <c r="D111" s="269">
        <v>0</v>
      </c>
      <c r="E111" s="183"/>
      <c r="F111" s="269">
        <f t="shared" si="1"/>
        <v>0.10406968210185372</v>
      </c>
      <c r="G111" s="149"/>
    </row>
    <row r="112" spans="1:7" x14ac:dyDescent="0.35">
      <c r="A112" s="149" t="s">
        <v>619</v>
      </c>
      <c r="B112" s="170" t="s">
        <v>2749</v>
      </c>
      <c r="C112" s="183">
        <v>9.5764330450147043E-3</v>
      </c>
      <c r="D112" s="269">
        <v>0</v>
      </c>
      <c r="E112" s="183"/>
      <c r="F112" s="269">
        <f t="shared" si="1"/>
        <v>9.5764330450147043E-3</v>
      </c>
      <c r="G112" s="149"/>
    </row>
    <row r="113" spans="1:7" x14ac:dyDescent="0.35">
      <c r="A113" s="149" t="s">
        <v>620</v>
      </c>
      <c r="B113" s="170" t="s">
        <v>2750</v>
      </c>
      <c r="C113" s="183">
        <v>3.3420699248517934E-2</v>
      </c>
      <c r="D113" s="269">
        <v>0</v>
      </c>
      <c r="E113" s="183"/>
      <c r="F113" s="269">
        <f t="shared" si="1"/>
        <v>3.3420699248517934E-2</v>
      </c>
      <c r="G113" s="149"/>
    </row>
    <row r="114" spans="1:7" x14ac:dyDescent="0.35">
      <c r="A114" s="149" t="s">
        <v>621</v>
      </c>
      <c r="B114" s="170" t="s">
        <v>2751</v>
      </c>
      <c r="C114" s="183">
        <v>9.3598678516808392E-2</v>
      </c>
      <c r="D114" s="269">
        <v>0</v>
      </c>
      <c r="E114" s="183"/>
      <c r="F114" s="269">
        <f t="shared" si="1"/>
        <v>9.3598678516808392E-2</v>
      </c>
      <c r="G114" s="149"/>
    </row>
    <row r="115" spans="1:7" x14ac:dyDescent="0.35">
      <c r="A115" s="149" t="s">
        <v>622</v>
      </c>
      <c r="B115" s="170" t="s">
        <v>2752</v>
      </c>
      <c r="C115" s="183">
        <v>4.0281770723582293E-2</v>
      </c>
      <c r="D115" s="269">
        <v>0</v>
      </c>
      <c r="E115" s="183"/>
      <c r="F115" s="269">
        <f t="shared" si="1"/>
        <v>4.0281770723582293E-2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9.4735353157074209E-2</v>
      </c>
      <c r="D150" s="183">
        <v>0</v>
      </c>
      <c r="E150" s="184"/>
      <c r="F150" s="183">
        <f>C150</f>
        <v>9.4735353157074209E-2</v>
      </c>
    </row>
    <row r="151" spans="1:7" x14ac:dyDescent="0.35">
      <c r="A151" s="149" t="s">
        <v>640</v>
      </c>
      <c r="B151" s="149" t="s">
        <v>641</v>
      </c>
      <c r="C151" s="183">
        <v>0.90526464684292574</v>
      </c>
      <c r="D151" s="183">
        <v>0</v>
      </c>
      <c r="E151" s="184"/>
      <c r="F151" s="269">
        <f>C151</f>
        <v>0.90526464684292574</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4.3485664571283637E-3</v>
      </c>
      <c r="D170" s="183">
        <v>0</v>
      </c>
      <c r="E170" s="184"/>
      <c r="F170" s="183">
        <f>C170</f>
        <v>4.3485664571283637E-3</v>
      </c>
    </row>
    <row r="171" spans="1:7" x14ac:dyDescent="0.35">
      <c r="A171" s="149" t="s">
        <v>664</v>
      </c>
      <c r="B171" s="171" t="s">
        <v>665</v>
      </c>
      <c r="C171" s="183">
        <v>1.4963653271551094E-2</v>
      </c>
      <c r="D171" s="269">
        <v>0</v>
      </c>
      <c r="E171" s="184"/>
      <c r="F171" s="269">
        <f t="shared" ref="F171:F174" si="3">C171</f>
        <v>1.4963653271551094E-2</v>
      </c>
    </row>
    <row r="172" spans="1:7" x14ac:dyDescent="0.35">
      <c r="A172" s="149" t="s">
        <v>666</v>
      </c>
      <c r="B172" s="171" t="s">
        <v>667</v>
      </c>
      <c r="C172" s="183">
        <v>7.8402552531168263E-2</v>
      </c>
      <c r="D172" s="269">
        <v>0</v>
      </c>
      <c r="E172" s="183"/>
      <c r="F172" s="269">
        <f t="shared" si="3"/>
        <v>7.8402552531168263E-2</v>
      </c>
    </row>
    <row r="173" spans="1:7" x14ac:dyDescent="0.35">
      <c r="A173" s="149" t="s">
        <v>668</v>
      </c>
      <c r="B173" s="171" t="s">
        <v>669</v>
      </c>
      <c r="C173" s="183">
        <v>0.31412862202929959</v>
      </c>
      <c r="D173" s="269">
        <v>0</v>
      </c>
      <c r="E173" s="183"/>
      <c r="F173" s="269">
        <f t="shared" si="3"/>
        <v>0.31412862202929959</v>
      </c>
    </row>
    <row r="174" spans="1:7" x14ac:dyDescent="0.35">
      <c r="A174" s="149" t="s">
        <v>670</v>
      </c>
      <c r="B174" s="171" t="s">
        <v>671</v>
      </c>
      <c r="C174" s="183">
        <v>0.58815660571085282</v>
      </c>
      <c r="D174" s="269">
        <v>0</v>
      </c>
      <c r="E174" s="183"/>
      <c r="F174" s="269">
        <f t="shared" si="3"/>
        <v>0.58815660571085282</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4.8546326377585825E-5</v>
      </c>
      <c r="D180" s="183">
        <v>0</v>
      </c>
      <c r="E180" s="184"/>
      <c r="F180" s="183">
        <f>C180</f>
        <v>4.8546326377585825E-5</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175318.18040620198</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11212.778818109995</v>
      </c>
      <c r="D190" s="215">
        <v>87152</v>
      </c>
      <c r="E190" s="176"/>
      <c r="F190" s="211">
        <f>IF($C$214=0,"",IF(C190="[for completion]","",IF(C190="","",C190/$C$214)))</f>
        <v>0.57198198251404875</v>
      </c>
      <c r="G190" s="211">
        <f>IF($D$214=0,"",IF(D190="[for completion]","",IF(D190="","",D190/$D$214)))</f>
        <v>0.77942333834156119</v>
      </c>
    </row>
    <row r="191" spans="1:7" x14ac:dyDescent="0.35">
      <c r="A191" s="149" t="s">
        <v>691</v>
      </c>
      <c r="B191" s="170" t="s">
        <v>2754</v>
      </c>
      <c r="C191" s="212">
        <v>7294.5042962499811</v>
      </c>
      <c r="D191" s="215">
        <v>22855</v>
      </c>
      <c r="E191" s="176"/>
      <c r="F191" s="211">
        <f t="shared" ref="F191:F213" si="4">IF($C$214=0,"",IF(C191="[for completion]","",IF(C191="","",C191/$C$214)))</f>
        <v>0.37210446192762675</v>
      </c>
      <c r="G191" s="211">
        <f t="shared" ref="G191:G213" si="5">IF($D$214=0,"",IF(D191="[for completion]","",IF(D191="","",D191/$D$214)))</f>
        <v>0.20439829720254704</v>
      </c>
    </row>
    <row r="192" spans="1:7" x14ac:dyDescent="0.35">
      <c r="A192" s="149" t="s">
        <v>692</v>
      </c>
      <c r="B192" s="170" t="s">
        <v>2755</v>
      </c>
      <c r="C192" s="212">
        <v>1087.4904620300001</v>
      </c>
      <c r="D192" s="215">
        <v>1801</v>
      </c>
      <c r="E192" s="176"/>
      <c r="F192" s="211">
        <f t="shared" si="4"/>
        <v>5.5474647322249215E-2</v>
      </c>
      <c r="G192" s="211">
        <f t="shared" si="5"/>
        <v>1.6106818344422982E-2</v>
      </c>
    </row>
    <row r="193" spans="1:7" x14ac:dyDescent="0.35">
      <c r="A193" s="149" t="s">
        <v>693</v>
      </c>
      <c r="B193" s="170" t="s">
        <v>2756</v>
      </c>
      <c r="C193" s="212">
        <v>8.6040839099999999</v>
      </c>
      <c r="D193" s="215">
        <v>8</v>
      </c>
      <c r="E193" s="176"/>
      <c r="F193" s="211">
        <f t="shared" si="4"/>
        <v>4.3890823607528959E-4</v>
      </c>
      <c r="G193" s="211">
        <f t="shared" si="5"/>
        <v>7.1546111468841667E-5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19603.377660299975</v>
      </c>
      <c r="D214" s="216">
        <f>SUM(D190:D213)</f>
        <v>111816</v>
      </c>
      <c r="E214" s="165"/>
      <c r="F214" s="217">
        <f>SUM(F190:F213)</f>
        <v>0.99999999999999989</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0.39803911913281131</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9438.5425628200628</v>
      </c>
      <c r="D241" s="215">
        <v>71743</v>
      </c>
      <c r="F241" s="211">
        <f>IF($C$249=0,"",IF(C241="[Mark as ND1 if not relevant]","",C241/$C$249))</f>
        <v>0.48147532156841527</v>
      </c>
      <c r="G241" s="211">
        <f>IF($D$249=0,"",IF(D241="[Mark as ND1 if not relevant]","",D241/$D$249))</f>
        <v>0.64161658438863844</v>
      </c>
    </row>
    <row r="242" spans="1:7" x14ac:dyDescent="0.35">
      <c r="A242" s="149" t="s">
        <v>754</v>
      </c>
      <c r="B242" s="149" t="s">
        <v>722</v>
      </c>
      <c r="C242" s="212">
        <v>5362.5546929900047</v>
      </c>
      <c r="D242" s="215">
        <v>23836</v>
      </c>
      <c r="F242" s="211">
        <f t="shared" ref="F242:F248" si="8">IF($C$249=0,"",IF(C242="[Mark as ND1 if not relevant]","",C242/$C$249))</f>
        <v>0.27355258802415588</v>
      </c>
      <c r="G242" s="211">
        <f t="shared" ref="G242:G248" si="9">IF($D$249=0,"",IF(D242="[Mark as ND1 if not relevant]","",D242/$D$249))</f>
        <v>0.21317163912141376</v>
      </c>
    </row>
    <row r="243" spans="1:7" x14ac:dyDescent="0.35">
      <c r="A243" s="149" t="s">
        <v>755</v>
      </c>
      <c r="B243" s="149" t="s">
        <v>724</v>
      </c>
      <c r="C243" s="212">
        <v>3503.3643760999976</v>
      </c>
      <c r="D243" s="215">
        <v>12256</v>
      </c>
      <c r="F243" s="211">
        <f t="shared" si="8"/>
        <v>0.17871228299574432</v>
      </c>
      <c r="G243" s="211">
        <f t="shared" si="9"/>
        <v>0.10960864277026544</v>
      </c>
    </row>
    <row r="244" spans="1:7" x14ac:dyDescent="0.35">
      <c r="A244" s="149" t="s">
        <v>756</v>
      </c>
      <c r="B244" s="149" t="s">
        <v>726</v>
      </c>
      <c r="C244" s="212">
        <v>1207.6807416200013</v>
      </c>
      <c r="D244" s="215">
        <v>3721</v>
      </c>
      <c r="F244" s="211">
        <f t="shared" si="8"/>
        <v>6.160574787403833E-2</v>
      </c>
      <c r="G244" s="211">
        <f t="shared" si="9"/>
        <v>3.327788509694498E-2</v>
      </c>
    </row>
    <row r="245" spans="1:7" x14ac:dyDescent="0.35">
      <c r="A245" s="149" t="s">
        <v>757</v>
      </c>
      <c r="B245" s="149" t="s">
        <v>728</v>
      </c>
      <c r="C245" s="212">
        <v>85.245634249999981</v>
      </c>
      <c r="D245" s="215">
        <v>244</v>
      </c>
      <c r="F245" s="211">
        <f t="shared" si="8"/>
        <v>4.3485176752287866E-3</v>
      </c>
      <c r="G245" s="211">
        <f t="shared" si="9"/>
        <v>2.182156399799671E-3</v>
      </c>
    </row>
    <row r="246" spans="1:7" x14ac:dyDescent="0.35">
      <c r="A246" s="149" t="s">
        <v>758</v>
      </c>
      <c r="B246" s="149" t="s">
        <v>730</v>
      </c>
      <c r="C246" s="212">
        <v>5.9896525200000008</v>
      </c>
      <c r="D246" s="215">
        <v>16</v>
      </c>
      <c r="F246" s="211">
        <f t="shared" si="8"/>
        <v>3.0554186241741352E-4</v>
      </c>
      <c r="G246" s="211">
        <f t="shared" si="9"/>
        <v>1.4309222293768333E-4</v>
      </c>
    </row>
    <row r="247" spans="1:7" x14ac:dyDescent="0.35">
      <c r="A247" s="149" t="s">
        <v>759</v>
      </c>
      <c r="B247" s="149" t="s">
        <v>732</v>
      </c>
      <c r="C247" s="212">
        <v>0</v>
      </c>
      <c r="D247" s="215"/>
      <c r="F247" s="211">
        <f t="shared" si="8"/>
        <v>0</v>
      </c>
      <c r="G247" s="211">
        <f t="shared" si="9"/>
        <v>0</v>
      </c>
    </row>
    <row r="248" spans="1:7" x14ac:dyDescent="0.35">
      <c r="A248" s="149" t="s">
        <v>760</v>
      </c>
      <c r="B248" s="149" t="s">
        <v>734</v>
      </c>
      <c r="C248" s="212">
        <v>0</v>
      </c>
      <c r="D248" s="215"/>
      <c r="F248" s="211">
        <f t="shared" si="8"/>
        <v>0</v>
      </c>
      <c r="G248" s="211">
        <f t="shared" si="9"/>
        <v>0</v>
      </c>
    </row>
    <row r="249" spans="1:7" x14ac:dyDescent="0.35">
      <c r="A249" s="149" t="s">
        <v>761</v>
      </c>
      <c r="B249" s="179" t="s">
        <v>148</v>
      </c>
      <c r="C249" s="212">
        <f>SUM(C241:C248)</f>
        <v>19603.377660300066</v>
      </c>
      <c r="D249" s="215">
        <f>SUM(D241:D248)</f>
        <v>111816</v>
      </c>
      <c r="F249" s="183">
        <f>SUM(F241:F248)</f>
        <v>1.0000000000000002</v>
      </c>
      <c r="G249" s="183">
        <f>SUM(G241:G248)</f>
        <v>1</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1.73592491</v>
      </c>
      <c r="D287" s="255">
        <v>7</v>
      </c>
      <c r="E287" s="257"/>
      <c r="F287" s="248">
        <f>IF($C$305=0,"",IF(C287="[For completion]","",C287/$C$305))</f>
        <v>8.8552337259488662E-5</v>
      </c>
      <c r="G287" s="248">
        <f>IF($D$305=0,"",IF(D287="[For completion]","",D287/$D$305))</f>
        <v>6.242141589605943E-5</v>
      </c>
    </row>
    <row r="288" spans="1:7" s="219" customFormat="1" x14ac:dyDescent="0.35">
      <c r="A288" s="333" t="s">
        <v>2040</v>
      </c>
      <c r="B288" s="256" t="s">
        <v>2758</v>
      </c>
      <c r="C288" s="249">
        <v>45.16776213</v>
      </c>
      <c r="D288" s="255">
        <v>149</v>
      </c>
      <c r="E288" s="257"/>
      <c r="F288" s="248">
        <f t="shared" ref="F288:F304" si="12">IF($C$305=0,"",IF(C288="[For completion]","",C288/$C$305))</f>
        <v>2.3040805983895467E-3</v>
      </c>
      <c r="G288" s="248">
        <f t="shared" ref="G288:G304" si="13">IF($D$305=0,"",IF(D288="[For completion]","",D288/$D$305))</f>
        <v>1.3286844240732649E-3</v>
      </c>
    </row>
    <row r="289" spans="1:7" s="219" customFormat="1" x14ac:dyDescent="0.35">
      <c r="A289" s="333" t="s">
        <v>2041</v>
      </c>
      <c r="B289" s="256" t="s">
        <v>2759</v>
      </c>
      <c r="C289" s="249">
        <v>10.323093250000001</v>
      </c>
      <c r="D289" s="255">
        <v>35</v>
      </c>
      <c r="E289" s="257"/>
      <c r="F289" s="248">
        <f t="shared" si="12"/>
        <v>5.2659768275066174E-4</v>
      </c>
      <c r="G289" s="248">
        <f t="shared" si="13"/>
        <v>3.1210707948029713E-4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19546.150880009875</v>
      </c>
      <c r="D304" s="255">
        <v>111950</v>
      </c>
      <c r="E304" s="257"/>
      <c r="F304" s="248">
        <f t="shared" si="12"/>
        <v>0.9970807693816004</v>
      </c>
      <c r="G304" s="248">
        <f t="shared" si="13"/>
        <v>0.99829678708055036</v>
      </c>
    </row>
    <row r="305" spans="1:7" s="219" customFormat="1" x14ac:dyDescent="0.35">
      <c r="A305" s="333" t="s">
        <v>2057</v>
      </c>
      <c r="B305" s="256" t="s">
        <v>148</v>
      </c>
      <c r="C305" s="249">
        <f>SUM(C287:C304)</f>
        <v>19603.377660299873</v>
      </c>
      <c r="D305" s="255">
        <f>SUM(D287:D304)</f>
        <v>112141</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10.323093250000001</v>
      </c>
      <c r="D310" s="272">
        <v>35</v>
      </c>
      <c r="E310" s="275"/>
      <c r="F310" s="248">
        <f>IF($C$328=0,"",IF(C310="[For completion]","",C310/$C$328))</f>
        <v>5.2659768275065762E-4</v>
      </c>
      <c r="G310" s="248">
        <f>IF($D$328=0,"",IF(D310="[For completion]","",D310/$D$328))</f>
        <v>3.1210707948029713E-4</v>
      </c>
    </row>
    <row r="311" spans="1:7" s="262" customFormat="1" x14ac:dyDescent="0.35">
      <c r="A311" s="333" t="s">
        <v>2062</v>
      </c>
      <c r="B311" s="274" t="s">
        <v>2761</v>
      </c>
      <c r="C311" s="249">
        <v>239.74176463560281</v>
      </c>
      <c r="D311" s="272">
        <v>821</v>
      </c>
      <c r="E311" s="275"/>
      <c r="F311" s="275"/>
      <c r="G311" s="275"/>
    </row>
    <row r="312" spans="1:7" s="262" customFormat="1" x14ac:dyDescent="0.35">
      <c r="A312" s="333" t="s">
        <v>2063</v>
      </c>
      <c r="B312" s="274" t="s">
        <v>2762</v>
      </c>
      <c r="C312" s="249">
        <v>2473.5066739149352</v>
      </c>
      <c r="D312" s="272">
        <v>11453</v>
      </c>
      <c r="E312" s="275"/>
      <c r="F312" s="275"/>
      <c r="G312" s="275"/>
    </row>
    <row r="313" spans="1:7" s="262" customFormat="1" x14ac:dyDescent="0.35">
      <c r="A313" s="333" t="s">
        <v>2064</v>
      </c>
      <c r="B313" s="274" t="s">
        <v>2763</v>
      </c>
      <c r="C313" s="249">
        <v>2945.1768499078021</v>
      </c>
      <c r="D313" s="272">
        <v>12190</v>
      </c>
      <c r="E313" s="275"/>
      <c r="F313" s="275"/>
      <c r="G313" s="275"/>
    </row>
    <row r="314" spans="1:7" s="262" customFormat="1" x14ac:dyDescent="0.35">
      <c r="A314" s="333" t="s">
        <v>2065</v>
      </c>
      <c r="B314" s="274" t="s">
        <v>2764</v>
      </c>
      <c r="C314" s="249">
        <v>4148.6931889528769</v>
      </c>
      <c r="D314" s="272">
        <v>24868</v>
      </c>
      <c r="E314" s="275"/>
      <c r="F314" s="275"/>
      <c r="G314" s="275"/>
    </row>
    <row r="315" spans="1:7" s="262" customFormat="1" x14ac:dyDescent="0.35">
      <c r="A315" s="333" t="s">
        <v>2066</v>
      </c>
      <c r="B315" s="274" t="s">
        <v>2765</v>
      </c>
      <c r="C315" s="249">
        <v>3959.9983636521897</v>
      </c>
      <c r="D315" s="272">
        <v>22571</v>
      </c>
      <c r="E315" s="275"/>
      <c r="F315" s="275"/>
      <c r="G315" s="275"/>
    </row>
    <row r="316" spans="1:7" s="262" customFormat="1" x14ac:dyDescent="0.35">
      <c r="A316" s="333" t="s">
        <v>2067</v>
      </c>
      <c r="B316" s="274" t="s">
        <v>2766</v>
      </c>
      <c r="C316" s="249">
        <v>4948.2846080692098</v>
      </c>
      <c r="D316" s="272">
        <v>34637</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877.65311791740874</v>
      </c>
      <c r="D327" s="272">
        <v>5566</v>
      </c>
      <c r="E327" s="275"/>
      <c r="F327" s="275"/>
      <c r="G327" s="275"/>
    </row>
    <row r="328" spans="1:7" s="262" customFormat="1" x14ac:dyDescent="0.35">
      <c r="A328" s="333" t="s">
        <v>2221</v>
      </c>
      <c r="B328" s="274" t="s">
        <v>148</v>
      </c>
      <c r="C328" s="249">
        <f>SUM(C310:C327)</f>
        <v>19603.377660300026</v>
      </c>
      <c r="D328" s="272">
        <f>SUM(D310:D327)</f>
        <v>112141</v>
      </c>
      <c r="E328" s="275"/>
      <c r="F328" s="300">
        <f>SUM(F310:F327)</f>
        <v>5.2659768275065762E-4</v>
      </c>
      <c r="G328" s="300">
        <f>SUM(G310:G327)</f>
        <v>3.1210707948029713E-4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216.98574784786572</v>
      </c>
      <c r="D333" s="255">
        <v>1410</v>
      </c>
      <c r="E333" s="257"/>
      <c r="F333" s="248">
        <f>IF($C$343=0,"",IF(C333="[For completion]","",C333/$C$343))</f>
        <v>1.1068793939898302E-2</v>
      </c>
      <c r="G333" s="248">
        <f>IF($D$343=0,"",IF(D333="[For completion]","",D333/$D$343))</f>
        <v>1.257345663049197E-2</v>
      </c>
    </row>
    <row r="334" spans="1:7" s="219" customFormat="1" x14ac:dyDescent="0.35">
      <c r="A334" s="333" t="s">
        <v>2225</v>
      </c>
      <c r="B334" s="256" t="s">
        <v>1693</v>
      </c>
      <c r="C334" s="249">
        <v>687.00572894954496</v>
      </c>
      <c r="D334" s="255">
        <v>4356</v>
      </c>
      <c r="E334" s="257"/>
      <c r="F334" s="248">
        <f t="shared" ref="F334:F342" si="14">IF($C$343=0,"",IF(C334="[For completion]","",C334/$C$343))</f>
        <v>3.5045273363316594E-2</v>
      </c>
      <c r="G334" s="248">
        <f t="shared" ref="G334:G342" si="15">IF($D$343=0,"",IF(D334="[For completion]","",D334/$D$343))</f>
        <v>3.8843955377604981E-2</v>
      </c>
    </row>
    <row r="335" spans="1:7" s="219" customFormat="1" x14ac:dyDescent="0.35">
      <c r="A335" s="333" t="s">
        <v>2226</v>
      </c>
      <c r="B335" s="350" t="s">
        <v>2382</v>
      </c>
      <c r="C335" s="249">
        <v>773.38333005079289</v>
      </c>
      <c r="D335" s="255">
        <v>5657</v>
      </c>
      <c r="E335" s="257"/>
      <c r="F335" s="248">
        <f t="shared" si="14"/>
        <v>3.9451534498415611E-2</v>
      </c>
      <c r="G335" s="248">
        <f t="shared" si="15"/>
        <v>5.0445421389144027E-2</v>
      </c>
    </row>
    <row r="336" spans="1:7" s="219" customFormat="1" x14ac:dyDescent="0.35">
      <c r="A336" s="333" t="s">
        <v>2227</v>
      </c>
      <c r="B336" s="256" t="s">
        <v>1694</v>
      </c>
      <c r="C336" s="249">
        <v>881.0760656635166</v>
      </c>
      <c r="D336" s="255">
        <v>6937</v>
      </c>
      <c r="E336" s="257"/>
      <c r="F336" s="248">
        <f t="shared" si="14"/>
        <v>4.4945115119005251E-2</v>
      </c>
      <c r="G336" s="248">
        <f t="shared" si="15"/>
        <v>6.185962315299489E-2</v>
      </c>
    </row>
    <row r="337" spans="1:7" s="219" customFormat="1" x14ac:dyDescent="0.35">
      <c r="A337" s="333" t="s">
        <v>2228</v>
      </c>
      <c r="B337" s="256" t="s">
        <v>1695</v>
      </c>
      <c r="C337" s="249">
        <v>1345.8533394374601</v>
      </c>
      <c r="D337" s="255">
        <v>10375</v>
      </c>
      <c r="E337" s="257"/>
      <c r="F337" s="248">
        <f t="shared" si="14"/>
        <v>6.8654155562336297E-2</v>
      </c>
      <c r="G337" s="248">
        <f t="shared" si="15"/>
        <v>9.2517455703088072E-2</v>
      </c>
    </row>
    <row r="338" spans="1:7" s="219" customFormat="1" x14ac:dyDescent="0.35">
      <c r="A338" s="333" t="s">
        <v>2229</v>
      </c>
      <c r="B338" s="256" t="s">
        <v>1696</v>
      </c>
      <c r="C338" s="249">
        <v>912.89682517477456</v>
      </c>
      <c r="D338" s="255">
        <v>6181</v>
      </c>
      <c r="E338" s="257"/>
      <c r="F338" s="248">
        <f t="shared" si="14"/>
        <v>4.656834352702089E-2</v>
      </c>
      <c r="G338" s="248">
        <f t="shared" si="15"/>
        <v>5.5118110236220472E-2</v>
      </c>
    </row>
    <row r="339" spans="1:7" s="219" customFormat="1" x14ac:dyDescent="0.35">
      <c r="A339" s="333" t="s">
        <v>2230</v>
      </c>
      <c r="B339" s="256" t="s">
        <v>1697</v>
      </c>
      <c r="C339" s="249">
        <v>766.35561849655005</v>
      </c>
      <c r="D339" s="255">
        <v>4102</v>
      </c>
      <c r="E339" s="257"/>
      <c r="F339" s="248">
        <f t="shared" si="14"/>
        <v>3.9093039565755348E-2</v>
      </c>
      <c r="G339" s="248">
        <f t="shared" si="15"/>
        <v>3.6578949715090826E-2</v>
      </c>
    </row>
    <row r="340" spans="1:7" s="219" customFormat="1" x14ac:dyDescent="0.35">
      <c r="A340" s="333" t="s">
        <v>2231</v>
      </c>
      <c r="B340" s="256" t="s">
        <v>1698</v>
      </c>
      <c r="C340" s="249">
        <v>768.84378302976847</v>
      </c>
      <c r="D340" s="255">
        <v>3779</v>
      </c>
      <c r="E340" s="257"/>
      <c r="F340" s="248">
        <f t="shared" si="14"/>
        <v>3.9219964862830935E-2</v>
      </c>
      <c r="G340" s="248">
        <f t="shared" si="15"/>
        <v>3.3698647238744078E-2</v>
      </c>
    </row>
    <row r="341" spans="1:7" s="219" customFormat="1" x14ac:dyDescent="0.35">
      <c r="A341" s="333" t="s">
        <v>2232</v>
      </c>
      <c r="B341" s="256" t="s">
        <v>1699</v>
      </c>
      <c r="C341" s="249">
        <v>13250.633030609666</v>
      </c>
      <c r="D341" s="255">
        <v>69342</v>
      </c>
      <c r="E341" s="257"/>
      <c r="F341" s="248">
        <f t="shared" si="14"/>
        <v>0.67593622181979263</v>
      </c>
      <c r="G341" s="248">
        <f t="shared" si="15"/>
        <v>0.61834654586636462</v>
      </c>
    </row>
    <row r="342" spans="1:7" s="219" customFormat="1" x14ac:dyDescent="0.35">
      <c r="A342" s="333" t="s">
        <v>2233</v>
      </c>
      <c r="B342" s="272" t="s">
        <v>2094</v>
      </c>
      <c r="C342" s="249">
        <v>0.34419104000000006</v>
      </c>
      <c r="D342" s="272">
        <v>2</v>
      </c>
      <c r="F342" s="248">
        <f t="shared" si="14"/>
        <v>1.7557741628221726E-5</v>
      </c>
      <c r="G342" s="248">
        <f t="shared" si="15"/>
        <v>1.7834690256016979E-5</v>
      </c>
    </row>
    <row r="343" spans="1:7" s="219" customFormat="1" x14ac:dyDescent="0.35">
      <c r="A343" s="333" t="s">
        <v>2234</v>
      </c>
      <c r="B343" s="256" t="s">
        <v>148</v>
      </c>
      <c r="C343" s="249">
        <f>SUM(C333:C342)</f>
        <v>19603.377660299939</v>
      </c>
      <c r="D343" s="255">
        <f>SUM(D333:D342)</f>
        <v>112141</v>
      </c>
      <c r="E343" s="257"/>
      <c r="F343" s="300">
        <f>SUM(F333:F342)</f>
        <v>1</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9032.1825689930574</v>
      </c>
      <c r="D346" s="376">
        <v>44122</v>
      </c>
      <c r="E346" s="275"/>
      <c r="F346" s="248">
        <f>IF($C$353=0,"",IF(C346="[For completion]","",C346/$C$353))</f>
        <v>0.46074624105644219</v>
      </c>
      <c r="G346" s="248">
        <f>IF($D$353=0,"",IF(D346="[For completion]","",D346/$D$353))</f>
        <v>0.39345110173799058</v>
      </c>
    </row>
    <row r="347" spans="1:7" s="219" customFormat="1" x14ac:dyDescent="0.35">
      <c r="A347" s="333" t="s">
        <v>2563</v>
      </c>
      <c r="B347" s="270" t="s">
        <v>2083</v>
      </c>
      <c r="C347" s="249">
        <v>10571.195091306943</v>
      </c>
      <c r="D347" s="376">
        <v>68019</v>
      </c>
      <c r="E347" s="275"/>
      <c r="F347" s="248">
        <f t="shared" ref="F347:F352" si="16">IF($C$353=0,"",IF(C347="[For completion]","",C347/$C$353))</f>
        <v>0.53925375894355787</v>
      </c>
      <c r="G347" s="248">
        <f t="shared" ref="G347:G352" si="17">IF($D$353=0,"",IF(D347="[For completion]","",D347/$D$353))</f>
        <v>0.60654889826200942</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19603.377660300001</v>
      </c>
      <c r="D353" s="272">
        <f>SUM(D346:D352)</f>
        <v>112141</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9568.1217436352999</v>
      </c>
      <c r="D356" s="272">
        <v>53812</v>
      </c>
      <c r="E356" s="275"/>
      <c r="F356" s="248">
        <f>IF($C$360=0,"",IF(C356="[For completion]","",C356/$C$360))</f>
        <v>0.48808536515686057</v>
      </c>
      <c r="G356" s="248">
        <f>IF($D$360=0,"",IF(D356="[For completion]","",D356/$D$360))</f>
        <v>0.47986017602839282</v>
      </c>
    </row>
    <row r="357" spans="1:7" s="219" customFormat="1" x14ac:dyDescent="0.35">
      <c r="A357" s="333" t="s">
        <v>2571</v>
      </c>
      <c r="B357" s="270" t="s">
        <v>2326</v>
      </c>
      <c r="C357" s="249">
        <v>10035.255916664559</v>
      </c>
      <c r="D357" s="272">
        <v>58329</v>
      </c>
      <c r="E357" s="275"/>
      <c r="F357" s="248">
        <f t="shared" ref="F357:F359" si="18">IF($C$360=0,"",IF(C357="[For completion]","",C357/$C$360))</f>
        <v>0.51191463484313937</v>
      </c>
      <c r="G357" s="248">
        <f t="shared" ref="G357:G359" si="19">IF($D$360=0,"",IF(D357="[For completion]","",D357/$D$360))</f>
        <v>0.52013982397160718</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19603.377660299859</v>
      </c>
      <c r="D360" s="272">
        <f>SUM(D356:D359)</f>
        <v>112141</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2025-07-28T08:14:10Z</dcterms:modified>
</cp:coreProperties>
</file>