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FF78CDF2-62E2-40E4-80FD-2A60372F21DE}"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C81" i="8" l="1"/>
  <c r="C79" i="8"/>
  <c r="C70" i="8"/>
  <c r="C71" i="8"/>
  <c r="C66" i="8" l="1"/>
  <c r="C96" i="8" l="1"/>
  <c r="C95" i="8"/>
  <c r="D190" i="9"/>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<sst xmlns="http://schemas.openxmlformats.org/spreadsheetml/2006/main" count="3041" uniqueCount="1829">
  <si>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</si>
  <si>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</si>
  <si>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</si>
  <si>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</si>
  <si>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</si>
  <si>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</si>
  <si>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</si>
  <si>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</si>
  <si>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</si>
  <si>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</si>
  <si>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</si>
  <si>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</si>
  <si>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</si>
  <si>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</si>
  <si>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</si>
  <si>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</si>
  <si>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</si>
  <si>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</si>
  <si>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</si>
  <si>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</si>
  <si>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</si>
  <si>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</si>
  <si>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</si>
  <si>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</si>
  <si>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</si>
  <si>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</si>
  <si>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</si>
  <si>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</si>
  <si>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</si>
  <si>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</si>
  <si>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</si>
  <si>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</si>
  <si>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</si>
  <si>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</si>
  <si>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</si>
  <si>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</si>
  <si>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</si>
  <si>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</si>
  <si>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</si>
  <si>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</si>
  <si>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</si>
  <si>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</si>
  <si>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</si>
  <si>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</si>
  <si>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</si>
  <si>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</si>
  <si>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</si>
  <si>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</si>
  <si>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</si>
  <si>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</si>
  <si>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</si>
  <si>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</si>
  <si>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</si>
  <si>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</si>
  <si>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</si>
  <si>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</si>
  <si>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</si>
  <si>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</si>
  <si>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</si>
  <si>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</si>
  <si>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</si>
  <si>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</si>
  <si>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</si>
  <si>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</si>
  <si>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</si>
  <si>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</si>
  <si>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</si>
  <si>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</si>
  <si>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</si>
  <si>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</si>
  <si>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</si>
  <si>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</si>
  <si>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</si>
  <si>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</si>
  <si>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</si>
  <si>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</si>
  <si>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</si>
  <si>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</si>
  <si>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</si>
  <si>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</si>
  <si>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</si>
  <si>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</si>
  <si>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</si>
  <si>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</si>
  <si>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</si>
  <si>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</si>
  <si>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</si>
  <si>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</si>
  <si>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</si>
  <si>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</si>
  <si>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</si>
  <si>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</si>
  <si>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</si>
  <si>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</si>
  <si>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</si>
  <si>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</si>
  <si>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</si>
  <si>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</si>
  <si>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</si>
  <si>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</si>
  <si>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</si>
  <si>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</si>
  <si>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</si>
  <si>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</si>
  <si>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</si>
  <si>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</si>
  <si>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</si>
  <si>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</si>
  <si>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</si>
  <si>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</si>
  <si>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</si>
  <si>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</si>
  <si>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</si>
  <si>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</si>
  <si>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</si>
  <si>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</si>
  <si>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</si>
  <si>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</si>
  <si>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</si>
  <si>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</si>
  <si>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</si>
  <si>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</si>
  <si>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</si>
  <si>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</si>
  <si>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</si>
  <si>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</si>
  <si>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</si>
  <si>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</si>
  <si>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</si>
  <si>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</si>
  <si>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</si>
  <si>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</si>
  <si>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</si>
  <si>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</si>
  <si>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</si>
  <si>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</si>
  <si>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</si>
  <si>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</si>
  <si>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</si>
  <si>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</si>
  <si>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</si>
  <si>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</si>
  <si>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</si>
  <si>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</si>
  <si>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</si>
  <si>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</si>
  <si>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</si>
  <si>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</si>
  <si>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</si>
  <si>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</si>
  <si>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</si>
  <si>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</si>
  <si>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</si>
  <si>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</si>
  <si>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</si>
  <si>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</si>
  <si>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</si>
  <si>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</si>
  <si>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</si>
  <si>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</si>
  <si>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</si>
  <si>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</si>
  <si>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</si>
  <si>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</si>
  <si>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</si>
  <si>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</si>
  <si>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</si>
  <si>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</si>
  <si>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</si>
  <si>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</si>
  <si>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</si>
  <si>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</si>
  <si>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</si>
  <si>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</si>
  <si>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</si>
  <si>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</si>
  <si>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</si>
  <si>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</si>
  <si>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</si>
  <si>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</si>
  <si>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</si>
  <si>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</si>
  <si>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</si>
  <si>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</si>
  <si>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</si>
  <si>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</si>
  <si>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</si>
  <si>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</si>
  <si>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</si>
  <si>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</si>
  <si>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</si>
  <si>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</si>
  <si>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</si>
  <si>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</si>
  <si>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</si>
  <si>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</si>
  <si>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</si>
  <si>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</si>
  <si>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</si>
  <si>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</si>
  <si>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</si>
  <si>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</si>
  <si>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</si>
  <si>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</si>
  <si>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</si>
  <si>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</si>
  <si>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</si>
  <si>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</si>
  <si>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</si>
  <si>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</si>
  <si>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</si>
  <si>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</si>
  <si>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</si>
  <si>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</si>
  <si>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</si>
  <si>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</si>
  <si>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</si>
  <si>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</si>
  <si>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</si>
  <si>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</si>
  <si>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</si>
  <si>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</si>
  <si>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</si>
  <si>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</si>
  <si>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</si>
  <si>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</si>
  <si>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</si>
  <si>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</si>
  <si>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</si>
  <si>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</si>
  <si>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</si>
  <si>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</si>
  <si>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</si>
  <si>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</si>
  <si>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</si>
  <si>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</si>
  <si>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</si>
  <si>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</si>
  <si>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</si>
  <si>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</si>
  <si>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</si>
  <si>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</si>
  <si>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</si>
  <si>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</si>
  <si>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</si>
  <si>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</si>
  <si>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</si>
  <si>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</si>
  <si>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</si>
  <si>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</si>
  <si>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</si>
  <si>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</si>
  <si>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</si>
  <si>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</si>
  <si>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</si>
  <si>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</si>
  <si>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</si>
  <si>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</si>
  <si>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</si>
  <si>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</si>
  <si>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</si>
  <si>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</si>
  <si>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</si>
  <si>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</si>
  <si>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</si>
  <si>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</si>
  <si>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</si>
  <si>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</si>
  <si>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</si>
  <si>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</si>
  <si>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</si>
  <si>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</si>
  <si>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</si>
  <si>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</si>
  <si>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</si>
  <si>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</si>
  <si>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</si>
  <si>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</si>
  <si>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</si>
  <si>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</si>
  <si>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</si>
  <si>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</si>
  <si>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</si>
  <si>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</si>
  <si>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</si>
  <si>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</si>
  <si>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</si>
  <si>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</si>
  <si>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</si>
  <si>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</si>
  <si>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</si>
  <si>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</si>
  <si>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</si>
  <si>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</si>
  <si>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</si>
  <si>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</si>
  <si>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</si>
  <si>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</si>
  <si>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</si>
  <si>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</si>
  <si>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</si>
  <si>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</si>
  <si>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</si>
  <si>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</si>
  <si>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</si>
  <si>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</si>
  <si>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</si>
  <si>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</si>
  <si>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</si>
  <si>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</si>
  <si>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</si>
  <si>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</si>
  <si>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</si>
  <si>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</si>
  <si>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</si>
  <si>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</si>
  <si>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</si>
  <si>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</si>
  <si>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</si>
  <si>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</si>
  <si>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</si>
  <si>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</si>
  <si>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</si>
  <si>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</si>
  <si>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</si>
  <si>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</si>
  <si>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</si>
  <si>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</si>
  <si>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</si>
  <si>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</si>
  <si>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</si>
  <si>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</si>
  <si>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</si>
  <si>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</si>
  <si>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</si>
  <si>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</si>
  <si>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</si>
  <si>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</si>
  <si>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</si>
  <si>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</si>
  <si>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</si>
  <si>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</si>
  <si>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</si>
  <si>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</si>
  <si>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</si>
  <si>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</si>
  <si>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</si>
  <si>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</si>
  <si>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</si>
  <si>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</si>
  <si>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</si>
  <si>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</si>
  <si>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</si>
  <si>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</si>
  <si>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</si>
  <si>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</si>
  <si>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</si>
  <si>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</si>
  <si>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</si>
  <si>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</si>
  <si>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</si>
  <si>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</si>
  <si>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</si>
  <si>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</si>
  <si>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</si>
  <si>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</si>
  <si>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</si>
  <si>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</si>
  <si>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</si>
  <si>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</si>
  <si>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</si>
  <si>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</si>
  <si>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</si>
  <si>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</si>
  <si>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</si>
  <si>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</si>
  <si>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</si>
  <si>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</si>
  <si>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</si>
  <si>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</si>
  <si>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</si>
  <si>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</si>
  <si>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</si>
  <si>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</si>
  <si>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</si>
  <si>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</si>
  <si>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</si>
  <si>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</si>
  <si>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</si>
  <si>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</si>
  <si>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</si>
  <si>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</si>
  <si>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</si>
  <si>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</si>
  <si>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</si>
  <si>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</si>
  <si>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</si>
  <si>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</si>
  <si>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</si>
  <si>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</si>
  <si>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</si>
  <si>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</si>
  <si>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</si>
  <si>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</si>
  <si>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</si>
  <si>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</si>
  <si>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</si>
  <si>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</si>
  <si>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</si>
  <si>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</si>
  <si>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</si>
  <si>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</si>
  <si>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</si>
  <si>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</si>
  <si>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</si>
  <si>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</si>
  <si>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</si>
  <si>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</si>
  <si>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</si>
  <si>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</si>
  <si>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</si>
  <si>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</si>
  <si>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</si>
  <si>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</si>
  <si>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</si>
  <si>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</si>
  <si>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</si>
  <si>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</si>
  <si>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</si>
  <si>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</si>
  <si>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</si>
  <si>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</si>
  <si>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</si>
  <si>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</si>
  <si>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</si>
  <si>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</si>
  <si>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</si>
  <si>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</si>
  <si>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</si>
  <si>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</si>
  <si>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</si>
  <si>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</si>
  <si>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</si>
  <si>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</si>
  <si>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</si>
  <si>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</si>
  <si>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</si>
  <si>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</si>
  <si>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</si>
  <si>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</si>
  <si>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</si>
  <si>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</si>
  <si>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</si>
  <si>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</si>
  <si>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</si>
  <si>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</si>
  <si>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</si>
  <si>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</si>
  <si>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</si>
  <si>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</si>
  <si>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</si>
  <si>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</si>
  <si>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</si>
  <si>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</si>
  <si>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</si>
  <si>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</si>
  <si>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</si>
  <si>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</si>
  <si>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</si>
  <si>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</si>
  <si>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</si>
  <si>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</si>
  <si>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</si>
  <si>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</si>
  <si>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</si>
  <si>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</si>
  <si>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</si>
  <si>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</si>
  <si>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</si>
  <si>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</si>
  <si>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</si>
  <si>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</si>
  <si>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</si>
  <si>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</si>
  <si>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</si>
  <si>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</si>
  <si>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</si>
  <si>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</si>
  <si>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</si>
  <si>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</si>
  <si>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</si>
  <si>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</si>
  <si>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</si>
  <si>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</si>
  <si>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</si>
  <si>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</si>
  <si>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</si>
  <si>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</si>
  <si>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</si>
  <si>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</si>
  <si>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</si>
  <si>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</si>
  <si>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</si>
  <si>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</si>
  <si>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</si>
  <si>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</si>
  <si>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</si>
  <si>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</si>
  <si>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</si>
  <si>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</si>
  <si>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</si>
  <si>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</si>
  <si>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</si>
  <si>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</si>
  <si>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</si>
  <si>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</si>
  <si>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</si>
  <si>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</si>
  <si>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</si>
  <si>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</si>
  <si>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</si>
  <si>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</si>
  <si>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</si>
  <si>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</si>
  <si>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</si>
  <si>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</si>
  <si>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</si>
  <si>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</si>
  <si>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</si>
  <si>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</si>
  <si>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</si>
  <si>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</si>
  <si>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</si>
  <si>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</si>
  <si>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</si>
  <si>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</si>
  <si>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</si>
  <si>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</si>
  <si>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</si>
  <si>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</si>
  <si>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</si>
  <si>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</si>
  <si>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</si>
  <si>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</si>
  <si>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</si>
  <si>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</si>
  <si>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</si>
  <si>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</si>
  <si>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</si>
  <si>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</si>
  <si>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</si>
  <si>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</si>
  <si>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</si>
  <si>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</si>
  <si>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</si>
  <si>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</si>
  <si>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</si>
  <si>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</si>
  <si>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</si>
  <si>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</si>
  <si>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</si>
  <si>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</si>
  <si>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</si>
  <si>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</si>
  <si>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</si>
  <si>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</si>
  <si>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</si>
  <si>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</si>
  <si>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</si>
  <si>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</si>
  <si>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</si>
  <si>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</si>
  <si>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</si>
  <si>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</si>
  <si>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</si>
  <si>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</si>
  <si>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</si>
  <si>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</si>
  <si>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</si>
  <si>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</si>
  <si>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</si>
  <si>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</si>
  <si>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</si>
  <si>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</si>
  <si>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</si>
  <si>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</si>
  <si>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</si>
  <si>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</si>
  <si>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</si>
  <si>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</si>
  <si>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</si>
  <si>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</si>
  <si>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</si>
  <si>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</si>
  <si>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</si>
  <si>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</si>
  <si>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</si>
  <si>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</si>
  <si>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</si>
  <si>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</si>
  <si>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</si>
  <si>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</si>
  <si>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</si>
  <si>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</si>
  <si>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</si>
  <si>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</si>
  <si>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</si>
  <si>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</si>
  <si>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</si>
  <si>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</si>
  <si>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</si>
  <si>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</si>
  <si>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</si>
  <si>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</si>
  <si>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</si>
  <si>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</si>
  <si>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</si>
  <si>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</si>
  <si>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</si>
  <si>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</si>
  <si>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</si>
  <si>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</si>
  <si>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</si>
  <si>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</si>
  <si>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</si>
  <si>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</si>
  <si>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</si>
  <si>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</si>
  <si>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</si>
  <si>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</si>
  <si>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</si>
  <si>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</si>
  <si>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</si>
  <si>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</si>
  <si>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</si>
  <si>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</si>
  <si>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</si>
  <si>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</si>
  <si>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</si>
  <si>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</si>
  <si>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</si>
  <si>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</si>
  <si>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</si>
  <si>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</si>
  <si>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</si>
  <si>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</si>
  <si>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</si>
  <si>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</si>
  <si>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</si>
  <si>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</si>
  <si>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</si>
  <si>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</si>
  <si>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</si>
  <si>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</si>
  <si>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</si>
  <si>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</si>
  <si>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</si>
  <si>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</si>
  <si>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</si>
  <si>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</si>
  <si>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</si>
  <si>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</si>
  <si>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</si>
  <si>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</si>
  <si>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</si>
  <si>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</si>
  <si>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</si>
  <si>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</si>
  <si>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</si>
  <si>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</si>
  <si>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</si>
  <si>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</si>
  <si>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</si>
  <si>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</si>
  <si>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</si>
  <si>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</si>
  <si>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</si>
  <si>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</si>
  <si>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</si>
  <si>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</si>
  <si>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</si>
  <si>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</si>
  <si>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</si>
  <si>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</si>
  <si>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</si>
  <si>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</si>
  <si>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</si>
  <si>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</si>
  <si>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</si>
  <si>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</si>
  <si>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</si>
  <si>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</si>
  <si>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</si>
  <si>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</si>
  <si>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</si>
  <si>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</si>
  <si>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</si>
  <si>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</si>
  <si>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</si>
  <si>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</si>
  <si>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</si>
  <si>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</si>
  <si>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</si>
  <si>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</si>
  <si>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</si>
  <si>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</si>
  <si>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</si>
  <si>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</si>
  <si>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</si>
  <si>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</si>
  <si>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</si>
  <si>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</si>
  <si>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</si>
  <si>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</si>
  <si>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</si>
  <si>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</si>
  <si>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</si>
  <si>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</si>
  <si>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</si>
  <si>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</si>
  <si>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</si>
  <si>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</si>
  <si>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</si>
  <si>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</si>
  <si>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</si>
  <si>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</si>
  <si>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</si>
  <si>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</si>
  <si>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</si>
  <si>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</si>
  <si>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</si>
  <si>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</si>
  <si>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</si>
  <si>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</si>
  <si>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</si>
  <si>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</si>
  <si>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</si>
  <si>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</si>
  <si>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</si>
  <si>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</si>
  <si>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</si>
  <si>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</si>
  <si>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</si>
  <si>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</si>
  <si>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</si>
  <si>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</si>
  <si>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</si>
  <si>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</si>
  <si>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</si>
  <si>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</si>
  <si>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</si>
  <si>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</si>
  <si>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</si>
  <si>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</si>
  <si>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</si>
  <si>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</si>
  <si>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</si>
  <si>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</si>
  <si>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</si>
  <si>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</si>
  <si>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</si>
  <si>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</si>
  <si>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</si>
  <si>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</si>
  <si>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</si>
  <si>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</si>
  <si>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</si>
  <si>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</si>
  <si>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</si>
  <si>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</si>
  <si>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</si>
  <si>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</si>
  <si>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</si>
  <si>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</si>
  <si>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</si>
  <si>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</si>
  <si>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</si>
  <si>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</si>
  <si>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</si>
  <si>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</si>
  <si>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</si>
  <si>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</si>
  <si>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</si>
  <si>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</si>
  <si>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</si>
  <si>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</si>
  <si>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</si>
  <si>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</si>
  <si>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</si>
  <si>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</si>
  <si>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</si>
  <si>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</si>
  <si>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</si>
  <si>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</si>
  <si>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</si>
  <si>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</si>
  <si>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</si>
  <si>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</si>
  <si>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</si>
  <si>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</si>
  <si>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</si>
  <si>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</si>
  <si>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</si>
  <si>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</si>
  <si>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</si>
  <si>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</si>
  <si>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</si>
  <si>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</si>
  <si>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</si>
  <si>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</si>
  <si>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</si>
  <si>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</si>
  <si>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</si>
  <si>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</si>
  <si>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</si>
  <si>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</si>
  <si>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</si>
  <si>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</si>
  <si>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</si>
  <si>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</si>
  <si>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</si>
  <si>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</si>
  <si>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</si>
  <si>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</si>
  <si>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</si>
  <si>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</si>
  <si>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</si>
  <si>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</si>
  <si>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</si>
  <si>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</si>
  <si>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</si>
  <si>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</si>
  <si>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</si>
  <si>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</si>
  <si>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</si>
  <si>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</si>
  <si>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</si>
  <si>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</si>
  <si>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</si>
  <si>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</si>
  <si>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</si>
  <si>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</si>
  <si>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</si>
  <si>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</si>
  <si>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</si>
  <si>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</si>
  <si>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</si>
  <si>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</si>
  <si>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</si>
  <si>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</si>
  <si>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</si>
  <si>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</si>
  <si>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</si>
  <si>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</si>
  <si>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</si>
  <si>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</si>
  <si>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</si>
  <si>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</si>
  <si>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</si>
  <si>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</si>
  <si>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</si>
  <si>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</si>
  <si>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</si>
  <si>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</si>
  <si>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</si>
  <si>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</si>
  <si>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</si>
  <si>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</si>
  <si>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</si>
  <si>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</si>
  <si>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</si>
  <si>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</si>
  <si>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</si>
  <si>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</si>
  <si>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</si>
  <si>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</si>
  <si>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</si>
  <si>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</si>
  <si>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</si>
  <si>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</si>
  <si>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</si>
  <si>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</si>
  <si>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</si>
  <si>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</si>
  <si>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</si>
  <si>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</si>
  <si>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</si>
  <si>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</si>
  <si>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</si>
  <si>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</si>
  <si>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</si>
  <si>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</si>
  <si>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</si>
  <si>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</si>
  <si>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</si>
  <si>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</si>
  <si>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</si>
  <si>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</si>
  <si>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</si>
  <si>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</si>
  <si>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</si>
  <si>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</si>
  <si>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</si>
  <si>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</si>
  <si>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</si>
  <si>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</si>
  <si>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</si>
  <si>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</si>
  <si>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</si>
  <si>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</si>
  <si>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</si>
  <si>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</si>
  <si>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</si>
  <si>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</si>
  <si>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</si>
  <si>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</si>
  <si>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</si>
  <si>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</si>
  <si>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</si>
  <si>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</si>
  <si>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</si>
  <si>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</si>
  <si>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</si>
  <si>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</si>
  <si>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</si>
  <si>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</si>
  <si>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</si>
  <si>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</si>
  <si>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</si>
  <si>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</si>
  <si>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</si>
  <si>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</si>
  <si>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</si>
  <si>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</si>
  <si>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</si>
  <si>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</si>
  <si>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</si>
  <si>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</si>
  <si>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</si>
  <si>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</si>
  <si>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</si>
  <si>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</si>
  <si>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</si>
  <si>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</si>
  <si>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</si>
  <si>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</si>
  <si>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</si>
  <si>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</si>
  <si>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</si>
  <si>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</si>
  <si>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</si>
  <si>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</si>
  <si>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</si>
  <si>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</si>
  <si>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</si>
  <si>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</si>
  <si>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</si>
  <si>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</si>
  <si>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</si>
  <si>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</si>
  <si>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</si>
  <si>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</si>
  <si>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</si>
  <si>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</si>
  <si>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</si>
  <si>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</si>
  <si>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</si>
  <si>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</si>
  <si>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</si>
  <si>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</si>
  <si>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</si>
  <si>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</si>
  <si>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</si>
  <si>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</si>
  <si>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</si>
  <si>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</si>
  <si>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</si>
  <si>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</si>
  <si>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</si>
  <si>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</si>
  <si>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</si>
  <si>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</si>
  <si>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</si>
  <si>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</si>
  <si>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</si>
  <si>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</si>
  <si>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</si>
  <si>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</si>
  <si>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</si>
  <si>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</si>
  <si>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</si>
  <si>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</si>
  <si>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</si>
  <si>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</si>
  <si>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</si>
  <si>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</si>
  <si>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</si>
  <si>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</si>
  <si>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</si>
  <si>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</si>
  <si>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</si>
  <si>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</si>
  <si>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</si>
  <si>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</si>
  <si>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</si>
  <si>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</si>
  <si>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</si>
  <si>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</si>
  <si>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</si>
  <si>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</si>
  <si>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</si>
  <si>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</si>
  <si>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</si>
  <si>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</si>
  <si>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</si>
  <si>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</si>
  <si>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</si>
  <si>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</si>
  <si>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</si>
  <si>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</si>
  <si>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</si>
  <si>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</si>
  <si>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</si>
  <si>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</si>
  <si>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</si>
  <si>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</si>
  <si>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</si>
  <si>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</si>
  <si>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</si>
  <si>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</si>
  <si>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</si>
  <si>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</si>
  <si>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</si>
  <si>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</si>
  <si>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</si>
  <si>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</si>
  <si>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</si>
  <si>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</si>
  <si>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</si>
  <si>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</si>
  <si>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</si>
  <si>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</si>
  <si>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</si>
  <si>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</si>
  <si>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</si>
  <si>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</si>
  <si>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</si>
  <si>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</si>
  <si>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</si>
  <si>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</si>
  <si>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</si>
  <si>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</si>
  <si>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</si>
  <si>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</si>
  <si>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</si>
  <si>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</si>
  <si>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</si>
  <si>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</si>
  <si>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</si>
  <si>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</si>
  <si>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</si>
  <si>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</si>
  <si>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</si>
  <si>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</si>
  <si>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</si>
  <si>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</si>
  <si>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</si>
  <si>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</si>
  <si>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</si>
  <si>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</si>
  <si>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</si>
  <si>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</si>
  <si>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</si>
  <si>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</si>
  <si>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</si>
  <si>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</si>
  <si>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</si>
  <si>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</si>
  <si>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</si>
  <si>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</si>
  <si>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</si>
  <si>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</si>
  <si>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</si>
  <si>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</si>
  <si>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</si>
  <si>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</si>
  <si>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</si>
  <si>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</si>
  <si>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</si>
  <si>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</si>
  <si>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</si>
  <si>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</si>
  <si>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</si>
  <si>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</si>
  <si>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</si>
  <si>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</si>
  <si>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</si>
  <si>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</si>
  <si>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</si>
  <si>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</si>
  <si>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</si>
  <si>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</si>
  <si>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</si>
  <si>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</si>
  <si>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</si>
  <si>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</si>
  <si>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</si>
  <si>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</si>
  <si>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</si>
  <si>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</si>
  <si>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</si>
  <si>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</si>
  <si>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</si>
  <si>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</si>
  <si>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</si>
  <si>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</si>
  <si>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</si>
  <si>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</si>
  <si>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</si>
  <si>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</si>
  <si>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</si>
  <si>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</si>
  <si>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</si>
  <si>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</si>
  <si>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</si>
  <si>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</si>
  <si>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</si>
  <si>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</si>
  <si>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</si>
  <si>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</si>
  <si>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</si>
  <si>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</si>
  <si>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</si>
  <si>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</si>
  <si>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</si>
  <si>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</si>
  <si>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</si>
  <si>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</si>
  <si>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</si>
  <si>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</si>
  <si>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</si>
  <si>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</si>
  <si>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</si>
  <si>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</si>
  <si>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</si>
  <si>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</si>
  <si>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</si>
  <si>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</si>
  <si>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</si>
  <si>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</si>
  <si>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</si>
  <si>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</si>
  <si>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</si>
  <si>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</si>
  <si>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</si>
  <si>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</si>
  <si>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</si>
  <si>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</si>
  <si>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</si>
  <si>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</si>
  <si>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</si>
  <si>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</si>
  <si>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</si>
  <si>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</si>
  <si>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</si>
  <si>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</si>
  <si>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</si>
  <si>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</si>
  <si>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</si>
  <si>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</si>
  <si>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</si>
  <si>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</si>
  <si>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</si>
  <si>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</si>
  <si>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</si>
  <si>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</si>
  <si>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</si>
  <si>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</si>
  <si>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</si>
  <si>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</si>
  <si>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</si>
  <si>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</si>
  <si>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</si>
  <si>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</si>
  <si>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</si>
  <si>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</si>
  <si>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</si>
  <si>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</si>
  <si>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</si>
  <si>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</si>
  <si>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</si>
  <si>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</si>
  <si>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</si>
  <si>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</si>
  <si>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</si>
  <si>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</si>
  <si>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</si>
  <si>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</si>
  <si>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</si>
  <si>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</si>
  <si>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</si>
  <si>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</si>
  <si>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</si>
  <si>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</si>
  <si>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</si>
  <si>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</si>
  <si>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</si>
  <si>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</si>
  <si>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</si>
  <si>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</si>
  <si>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</si>
  <si>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</si>
  <si>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</si>
  <si>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</si>
  <si>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</si>
  <si>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</si>
  <si>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</si>
  <si>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</si>
  <si>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</si>
  <si>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</si>
  <si>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</si>
  <si>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</si>
  <si>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</si>
  <si>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</si>
  <si>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</si>
  <si>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</si>
  <si>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</si>
  <si>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</si>
  <si>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</si>
  <si>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</si>
  <si>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</si>
  <si>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</si>
  <si>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</si>
  <si>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</si>
  <si>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</si>
  <si>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</si>
  <si>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</si>
  <si>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</si>
  <si>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</si>
  <si>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</si>
  <si>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</si>
  <si>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</si>
  <si>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</si>
  <si>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</si>
  <si>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</si>
  <si>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</si>
  <si>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</si>
  <si>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</si>
  <si>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</si>
  <si>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</si>
  <si>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</si>
  <si>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</si>
  <si>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</si>
  <si>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</si>
  <si>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</si>
  <si>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</si>
  <si>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</si>
  <si>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</si>
  <si>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</si>
  <si>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</si>
  <si>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</si>
  <si>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</si>
  <si>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</si>
  <si>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</si>
  <si>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</si>
  <si>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</si>
  <si>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</si>
  <si>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</si>
  <si>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</si>
  <si>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</si>
  <si>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</si>
  <si>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</si>
  <si>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</si>
  <si>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</si>
  <si>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</si>
  <si>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</si>
  <si>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</si>
  <si>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</si>
  <si>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</si>
  <si>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</si>
  <si>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</si>
  <si>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</si>
  <si>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</si>
  <si>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</si>
  <si>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</si>
  <si>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</si>
  <si>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</si>
  <si>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</si>
  <si>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</si>
  <si>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</si>
  <si>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</si>
  <si>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</si>
  <si>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</si>
  <si>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</si>
  <si>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</si>
  <si>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</si>
  <si>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</si>
  <si>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</si>
  <si>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</si>
  <si>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</si>
  <si>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</si>
  <si>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</si>
  <si>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</si>
  <si>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</si>
  <si>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</si>
  <si>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</si>
  <si>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</si>
  <si>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</si>
  <si>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</si>
  <si>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</si>
  <si>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</si>
  <si>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</si>
  <si>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</si>
  <si>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</si>
  <si>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</si>
  <si>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</si>
  <si>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</si>
  <si>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</si>
  <si>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</si>
  <si>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</si>
  <si>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</si>
  <si>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</si>
  <si>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</si>
  <si>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</si>
  <si>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</si>
  <si>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</si>
  <si>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</si>
  <si>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</si>
  <si>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</si>
  <si>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</si>
  <si>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</si>
  <si>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</si>
  <si>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</si>
  <si>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</si>
  <si>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</si>
  <si>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</si>
  <si>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</si>
  <si>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</si>
  <si>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</si>
  <si>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</si>
  <si>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</si>
  <si>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</si>
  <si>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</si>
  <si>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</si>
  <si>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</si>
  <si>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</si>
  <si>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</si>
  <si>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</si>
  <si>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</si>
  <si>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</si>
  <si>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</si>
  <si>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</si>
  <si>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</si>
  <si>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</si>
  <si>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</si>
  <si>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</si>
  <si>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</si>
  <si>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</si>
  <si>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</si>
  <si>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</si>
  <si>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</si>
  <si>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</si>
  <si>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</si>
  <si>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</si>
  <si>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</si>
  <si>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</si>
  <si>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</si>
  <si>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</si>
  <si>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</si>
  <si>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</si>
  <si>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</si>
  <si>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</si>
  <si>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</si>
  <si>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</si>
  <si>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</si>
  <si>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</si>
  <si>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</si>
  <si>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</si>
  <si>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</si>
  <si>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</si>
  <si>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</si>
  <si>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</si>
  <si>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</si>
  <si>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</si>
  <si>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</si>
  <si>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</si>
  <si>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</si>
  <si>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</si>
  <si>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</si>
  <si>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</si>
  <si>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</si>
  <si>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</si>
  <si>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</si>
  <si>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</si>
  <si>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</si>
  <si>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</si>
  <si>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</si>
  <si>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</si>
  <si>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</si>
  <si>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</si>
  <si>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</si>
  <si>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</si>
  <si>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</si>
  <si>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</si>
  <si>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</si>
  <si>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</si>
  <si>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</si>
  <si>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</si>
  <si>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</si>
  <si>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</si>
  <si>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</si>
  <si>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</si>
  <si>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</si>
  <si>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</si>
  <si>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</si>
  <si>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</si>
  <si>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</si>
  <si>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</si>
  <si>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</si>
  <si>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</si>
  <si>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</si>
  <si>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</si>
  <si>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</si>
  <si>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</si>
  <si>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</si>
  <si>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</si>
  <si>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</si>
  <si>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</si>
  <si>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</si>
  <si>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</si>
  <si>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</si>
  <si>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</si>
  <si>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</si>
  <si>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</si>
  <si>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</si>
  <si>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</si>
  <si>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</si>
  <si>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</si>
  <si>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</si>
  <si>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</si>
  <si>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</si>
  <si>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</si>
  <si>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</si>
  <si>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</si>
  <si>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</si>
  <si>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</si>
  <si>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</si>
  <si>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</si>
  <si>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</si>
  <si>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</si>
  <si>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</si>
  <si>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</si>
  <si>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</si>
  <si>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</si>
  <si>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</si>
  <si>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</si>
  <si>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</si>
  <si>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</si>
  <si>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</si>
  <si>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</si>
  <si>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</si>
  <si>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</si>
  <si>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</si>
  <si>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</si>
  <si>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</si>
  <si>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</si>
  <si>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</si>
  <si>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</si>
  <si>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</si>
  <si>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</si>
  <si>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</si>
  <si>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</si>
  <si>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</si>
  <si>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</si>
  <si>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</si>
  <si>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</si>
  <si>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</si>
  <si>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</si>
  <si>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</si>
  <si>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</si>
  <si>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</si>
  <si>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</si>
  <si>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</si>
  <si>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</si>
  <si>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</si>
  <si>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</si>
  <si>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</si>
  <si>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</si>
  <si>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</si>
  <si>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</si>
  <si>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</si>
  <si>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</si>
  <si>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</si>
  <si>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</si>
  <si>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</si>
  <si>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</si>
  <si>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</si>
  <si>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</si>
  <si>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</si>
  <si>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</si>
  <si>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</si>
  <si>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</si>
  <si>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</si>
  <si>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</si>
  <si>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</si>
  <si>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</si>
  <si>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</si>
  <si>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</si>
  <si>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</si>
  <si>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</si>
  <si>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</si>
  <si>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</si>
  <si>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</si>
  <si>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</si>
  <si>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</si>
  <si>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</si>
  <si>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</si>
  <si>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</si>
  <si>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</si>
  <si>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</si>
  <si>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</si>
  <si>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</si>
  <si>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</si>
  <si>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</si>
  <si>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</si>
  <si>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</si>
  <si>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</si>
  <si>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</si>
  <si>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</si>
  <si>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</si>
  <si>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</si>
  <si>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</si>
  <si>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</si>
  <si>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</si>
  <si>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</si>
  <si>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</si>
  <si>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</si>
  <si>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</si>
  <si>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</si>
  <si>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</si>
  <si>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</si>
  <si>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</si>
  <si>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</si>
  <si>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</si>
  <si>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</si>
  <si>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</si>
  <si>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</si>
  <si>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</si>
  <si>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</si>
  <si>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</si>
  <si>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</si>
  <si>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</si>
  <si>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</si>
  <si>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</si>
  <si>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</si>
  <si>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</si>
  <si>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</si>
  <si>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</si>
  <si>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</si>
  <si>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</si>
  <si>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</si>
  <si>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</si>
  <si>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</si>
  <si>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</si>
  <si>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</si>
  <si>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</si>
  <si>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</si>
  <si>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</si>
  <si>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</si>
  <si>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</si>
  <si>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</si>
  <si>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</si>
  <si>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</si>
  <si>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</si>
  <si>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</si>
  <si>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</si>
  <si>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</si>
  <si>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</si>
  <si>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</si>
  <si>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</si>
  <si>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</si>
  <si>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</si>
  <si>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</si>
  <si>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</si>
  <si>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</si>
  <si>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</si>
  <si>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</si>
  <si>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</si>
  <si>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</si>
  <si>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</si>
  <si>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</si>
  <si>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</si>
  <si>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</si>
  <si>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</si>
  <si>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</si>
  <si>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</si>
  <si>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</si>
  <si>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</si>
  <si>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</si>
  <si>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</si>
  <si>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</si>
  <si>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</si>
  <si>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</si>
  <si>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</si>
  <si>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</si>
  <si>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</si>
  <si>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</si>
  <si>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</si>
  <si>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</si>
  <si>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</si>
  <si>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</si>
  <si>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</si>
  <si>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</si>
  <si>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</si>
  <si>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</si>
  <si>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</si>
  <si>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</si>
  <si>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</si>
  <si>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</si>
  <si>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</si>
  <si>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</si>
  <si>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</si>
  <si>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</si>
  <si>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</si>
  <si>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</si>
  <si>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</si>
  <si>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</si>
  <si>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</si>
  <si>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</si>
  <si>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</si>
  <si>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</si>
  <si>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</si>
  <si>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</si>
  <si>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</si>
  <si>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</si>
  <si>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</si>
  <si>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</si>
  <si>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</si>
  <si>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</si>
  <si>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</si>
  <si>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</si>
  <si>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</si>
  <si>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</si>
  <si>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</si>
  <si>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</si>
  <si>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</si>
  <si>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</si>
  <si>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</si>
  <si>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</si>
  <si>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</si>
  <si>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</si>
  <si>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</si>
  <si>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</si>
  <si>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</si>
  <si>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</si>
  <si>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</si>
  <si>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</si>
  <si>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</si>
  <si>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</si>
  <si>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</si>
  <si>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</si>
  <si>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</si>
  <si>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</si>
  <si>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</si>
  <si>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</si>
  <si>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</si>
  <si>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</si>
  <si>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</si>
  <si>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</si>
  <si>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</si>
  <si>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</si>
  <si>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</si>
  <si>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</si>
  <si>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</si>
  <si>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</si>
  <si>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</si>
  <si>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</si>
  <si>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</si>
  <si>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</si>
  <si>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</si>
  <si>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</si>
  <si>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</si>
  <si>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</si>
  <si>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</si>
  <si>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</si>
  <si>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</si>
  <si>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</si>
  <si>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</si>
  <si>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</si>
  <si>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</si>
  <si>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</si>
  <si>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</si>
  <si>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</si>
  <si>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</si>
  <si>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</si>
  <si>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</si>
  <si>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</si>
  <si>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</si>
  <si>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</si>
  <si>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</si>
  <si>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</si>
  <si>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</si>
  <si>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</si>
  <si>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</si>
  <si>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</si>
  <si>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</si>
  <si>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</si>
  <si>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</si>
  <si>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</si>
  <si>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</si>
  <si>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</si>
  <si>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</si>
  <si>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</si>
  <si>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</si>
  <si>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</si>
  <si>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</si>
  <si>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</si>
  <si>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</si>
  <si>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</si>
  <si>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</si>
  <si>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</si>
  <si>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</si>
  <si>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</si>
  <si>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</si>
  <si>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</si>
  <si>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</si>
  <si>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</si>
  <si>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</si>
  <si>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</si>
  <si>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</si>
  <si>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</si>
  <si>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</si>
  <si>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</si>
  <si>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</si>
  <si>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</si>
  <si>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</si>
  <si>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</si>
  <si>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</si>
  <si>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</si>
  <si>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</si>
  <si>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</si>
  <si>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</si>
  <si>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</si>
  <si>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</si>
  <si>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</si>
  <si>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</si>
  <si>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</si>
  <si>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</si>
  <si>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</si>
  <si>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</si>
  <si>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</si>
  <si>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</si>
  <si>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</si>
  <si>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</si>
  <si>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</si>
  <si>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</si>
  <si>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</si>
  <si>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</si>
  <si>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</si>
  <si>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</si>
  <si>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</si>
  <si>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</si>
  <si>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</si>
  <si>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</si>
  <si>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</si>
  <si>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</si>
  <si>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</si>
  <si>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</si>
  <si>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</si>
  <si>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</si>
  <si>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</si>
  <si>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</si>
  <si>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</si>
  <si>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</si>
  <si>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</si>
  <si>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</si>
  <si>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</si>
  <si>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</si>
  <si>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</si>
  <si>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</si>
  <si>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</si>
  <si>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</si>
  <si>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</si>
  <si>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</si>
  <si>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</si>
  <si>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</si>
  <si>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</si>
  <si>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</si>
  <si>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</si>
  <si>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</si>
  <si>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</si>
  <si>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</si>
  <si>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</si>
  <si>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</si>
  <si>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</si>
  <si>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</si>
  <si>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</si>
  <si>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</si>
  <si>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</si>
  <si>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</si>
  <si>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</si>
  <si>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</si>
  <si>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</si>
  <si>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</si>
  <si>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</si>
  <si>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</si>
  <si>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</si>
  <si>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</si>
  <si>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</si>
  <si>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</si>
  <si>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</si>
  <si>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</si>
  <si>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</si>
  <si>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</si>
  <si>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</si>
  <si>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</si>
  <si>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</si>
  <si>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</si>
  <si>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</si>
  <si>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</si>
  <si>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</si>
  <si>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</si>
  <si>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</si>
  <si>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</si>
  <si>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</si>
  <si>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</si>
  <si>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Reporting Date: [30/06/2019]</t>
  </si>
  <si>
    <t>Cut-off Date: [30/06/2019]</t>
  </si>
  <si>
    <t>YES, ISIN: PLPKOHP00017, PLPKOHP00025, PLPKOHP00033, PLPKOHP00041, PLPKOHP00058 
PLPKOHP00066, PLPKOHP00074, PLPKOHP00082,  PLPKOHP00090, PLPKOHP00108, PLPKOHP00116, PLPKOHP00132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</si>
</sst>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47"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4" fontId="47" fillId="0" borderId="0" xfId="0" applyNumberFormat="1" applyFont="1" applyFill="1" applyBorder="1" applyAlignment="1" applyProtection="1">
      <alignment horizontal="center" vertical="center" wrapText="1"/>
    </xf>
    <xf numFmtId="9" fontId="47" fillId="0" borderId="0" xfId="1" applyFont="1" applyFill="1" applyBorder="1" applyAlignment="1" applyProtection="1">
      <alignment horizontal="center" vertical="center" wrapText="1"/>
    </xf>
    <xf numFmtId="0" fontId="49" fillId="0" borderId="0" xfId="0" quotePrefix="1" applyFont="1" applyFill="1" applyBorder="1" applyAlignment="1">
      <alignment horizontal="right" vertical="center" wrapText="1"/>
    </xf>
    <xf numFmtId="166"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08984375" defaultRowHeight="14.5" x14ac:dyDescent="0.35"/>
  <cols>
    <col min="1" max="1" width="242" style="2" customWidth="1"/>
    <col min="2" max="16384" width="9.089843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9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45" customHeight="1" x14ac:dyDescent="0.35">
      <c r="A1" s="240" t="s">
        <v>1734</v>
      </c>
      <c r="B1" s="240"/>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11" sqref="F11"/>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33" t="s">
        <v>1780</v>
      </c>
      <c r="F6" s="233"/>
      <c r="G6" s="233"/>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1826</v>
      </c>
      <c r="G9" s="7"/>
      <c r="H9" s="7"/>
      <c r="I9" s="7"/>
      <c r="J9" s="8"/>
    </row>
    <row r="10" spans="2:10" ht="21" x14ac:dyDescent="0.35">
      <c r="B10" s="6"/>
      <c r="C10" s="7"/>
      <c r="D10" s="7"/>
      <c r="E10" s="7"/>
      <c r="F10" s="13" t="s">
        <v>1827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6" t="s">
        <v>15</v>
      </c>
      <c r="E24" s="237" t="s">
        <v>16</v>
      </c>
      <c r="F24" s="237"/>
      <c r="G24" s="237"/>
      <c r="H24" s="237"/>
      <c r="I24" s="7"/>
      <c r="J24" s="8"/>
    </row>
    <row r="25" spans="2:10" x14ac:dyDescent="0.35">
      <c r="B25" s="6"/>
      <c r="C25" s="7"/>
      <c r="D25" s="7"/>
      <c r="E25" s="16"/>
      <c r="F25" s="16"/>
      <c r="G25" s="16"/>
      <c r="H25" s="7"/>
      <c r="I25" s="7"/>
      <c r="J25" s="8"/>
    </row>
    <row r="26" spans="2:10" x14ac:dyDescent="0.35">
      <c r="B26" s="6"/>
      <c r="C26" s="7"/>
      <c r="D26" s="236" t="s">
        <v>17</v>
      </c>
      <c r="E26" s="237"/>
      <c r="F26" s="237"/>
      <c r="G26" s="237"/>
      <c r="H26" s="237"/>
      <c r="I26" s="7"/>
      <c r="J26" s="8"/>
    </row>
    <row r="27" spans="2:10" x14ac:dyDescent="0.35">
      <c r="B27" s="6"/>
      <c r="C27" s="7"/>
      <c r="D27" s="17"/>
      <c r="E27" s="17"/>
      <c r="F27" s="17"/>
      <c r="G27" s="17"/>
      <c r="H27" s="17"/>
      <c r="I27" s="7"/>
      <c r="J27" s="8"/>
    </row>
    <row r="28" spans="2:10" x14ac:dyDescent="0.35">
      <c r="B28" s="6"/>
      <c r="C28" s="7"/>
      <c r="D28" s="236" t="s">
        <v>18</v>
      </c>
      <c r="E28" s="237" t="s">
        <v>16</v>
      </c>
      <c r="F28" s="237"/>
      <c r="G28" s="237"/>
      <c r="H28" s="237"/>
      <c r="I28" s="7"/>
      <c r="J28" s="8"/>
    </row>
    <row r="29" spans="2:10" x14ac:dyDescent="0.35">
      <c r="B29" s="6"/>
      <c r="C29" s="7"/>
      <c r="D29" s="17"/>
      <c r="E29" s="17"/>
      <c r="F29" s="17"/>
      <c r="G29" s="17"/>
      <c r="H29" s="17"/>
      <c r="I29" s="7"/>
      <c r="J29" s="8"/>
    </row>
    <row r="30" spans="2:10" x14ac:dyDescent="0.35">
      <c r="B30" s="6"/>
      <c r="C30" s="7"/>
      <c r="D30" s="236" t="s">
        <v>19</v>
      </c>
      <c r="E30" s="237" t="s">
        <v>16</v>
      </c>
      <c r="F30" s="237"/>
      <c r="G30" s="237"/>
      <c r="H30" s="237"/>
      <c r="I30" s="7"/>
      <c r="J30" s="8"/>
    </row>
    <row r="31" spans="2:10" x14ac:dyDescent="0.35">
      <c r="B31" s="6"/>
      <c r="C31" s="7"/>
      <c r="D31" s="17"/>
      <c r="E31" s="17"/>
      <c r="F31" s="17"/>
      <c r="G31" s="17"/>
      <c r="H31" s="17"/>
      <c r="I31" s="7"/>
      <c r="J31" s="8"/>
    </row>
    <row r="32" spans="2:10" x14ac:dyDescent="0.35">
      <c r="B32" s="6"/>
      <c r="C32" s="7"/>
      <c r="D32" s="236" t="s">
        <v>20</v>
      </c>
      <c r="E32" s="237" t="s">
        <v>16</v>
      </c>
      <c r="F32" s="237"/>
      <c r="G32" s="237"/>
      <c r="H32" s="237"/>
      <c r="I32" s="7"/>
      <c r="J32" s="8"/>
    </row>
    <row r="33" spans="2:10" x14ac:dyDescent="0.35">
      <c r="B33" s="6"/>
      <c r="C33" s="7"/>
      <c r="D33" s="16"/>
      <c r="E33" s="16"/>
      <c r="F33" s="16"/>
      <c r="G33" s="16"/>
      <c r="H33" s="16"/>
      <c r="I33" s="7"/>
      <c r="J33" s="8"/>
    </row>
    <row r="34" spans="2:10" x14ac:dyDescent="0.35">
      <c r="B34" s="6"/>
      <c r="C34" s="7"/>
      <c r="D34" s="236" t="s">
        <v>21</v>
      </c>
      <c r="E34" s="237" t="s">
        <v>16</v>
      </c>
      <c r="F34" s="237"/>
      <c r="G34" s="237"/>
      <c r="H34" s="237"/>
      <c r="I34" s="7"/>
      <c r="J34" s="8"/>
    </row>
    <row r="35" spans="2:10" x14ac:dyDescent="0.35">
      <c r="B35" s="6"/>
      <c r="C35" s="7"/>
      <c r="D35" s="7"/>
      <c r="E35" s="7"/>
      <c r="F35" s="7"/>
      <c r="G35" s="7"/>
      <c r="H35" s="7"/>
      <c r="I35" s="7"/>
      <c r="J35" s="8"/>
    </row>
    <row r="36" spans="2:10" x14ac:dyDescent="0.35">
      <c r="B36" s="6"/>
      <c r="C36" s="7"/>
      <c r="D36" s="234" t="s">
        <v>22</v>
      </c>
      <c r="E36" s="235"/>
      <c r="F36" s="235"/>
      <c r="G36" s="235"/>
      <c r="H36" s="235"/>
      <c r="I36" s="7"/>
      <c r="J36" s="8"/>
    </row>
    <row r="37" spans="2:10" x14ac:dyDescent="0.35">
      <c r="B37" s="6"/>
      <c r="C37" s="7"/>
      <c r="D37" s="7"/>
      <c r="E37" s="7"/>
      <c r="F37" s="15"/>
      <c r="G37" s="7"/>
      <c r="H37" s="7"/>
      <c r="I37" s="7"/>
      <c r="J37" s="8"/>
    </row>
    <row r="38" spans="2:10" x14ac:dyDescent="0.35">
      <c r="B38" s="6"/>
      <c r="C38" s="7"/>
      <c r="D38" s="234" t="s">
        <v>1735</v>
      </c>
      <c r="E38" s="235"/>
      <c r="F38" s="235"/>
      <c r="G38" s="235"/>
      <c r="H38" s="235"/>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election activeCell="E8" sqref="E8"/>
    </sheetView>
  </sheetViews>
  <sheetFormatPr defaultColWidth="8.90625" defaultRowHeight="14.5" x14ac:dyDescent="0.35"/>
  <cols>
    <col min="1" max="1" width="8.90625" style="2"/>
    <col min="2" max="10" width="28" style="2" customWidth="1"/>
    <col min="11" max="18" width="8.9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16" zoomScale="80" zoomScaleNormal="80" workbookViewId="0">
      <selection sqref="A1:C1"/>
    </sheetView>
  </sheetViews>
  <sheetFormatPr defaultRowHeight="14.5" x14ac:dyDescent="0.35"/>
  <cols>
    <col min="1" max="1" width="4.54296875" style="61" customWidth="1"/>
    <col min="2" max="2" width="16.90625" style="40" bestFit="1" customWidth="1"/>
    <col min="3" max="3" width="162.453125" style="41" customWidth="1"/>
    <col min="4" max="31" width="9.08984375" style="37" customWidth="1"/>
    <col min="247" max="247" width="4.54296875" customWidth="1"/>
    <col min="248" max="248" width="16.90625" bestFit="1" customWidth="1"/>
    <col min="249" max="249" width="127.54296875" customWidth="1"/>
    <col min="250" max="250" width="46.54296875" customWidth="1"/>
    <col min="251" max="287" width="9.08984375" customWidth="1"/>
    <col min="503" max="503" width="4.54296875" customWidth="1"/>
    <col min="504" max="504" width="16.90625" bestFit="1" customWidth="1"/>
    <col min="505" max="505" width="127.54296875" customWidth="1"/>
    <col min="506" max="506" width="46.54296875" customWidth="1"/>
    <col min="507" max="543" width="9.08984375" customWidth="1"/>
    <col min="759" max="759" width="4.54296875" customWidth="1"/>
    <col min="760" max="760" width="16.90625" bestFit="1" customWidth="1"/>
    <col min="761" max="761" width="127.54296875" customWidth="1"/>
    <col min="762" max="762" width="46.54296875" customWidth="1"/>
    <col min="763" max="799" width="9.08984375" customWidth="1"/>
    <col min="1015" max="1015" width="4.54296875" customWidth="1"/>
    <col min="1016" max="1016" width="16.90625" bestFit="1" customWidth="1"/>
    <col min="1017" max="1017" width="127.54296875" customWidth="1"/>
    <col min="1018" max="1018" width="46.54296875" customWidth="1"/>
    <col min="1019" max="1055" width="9.08984375" customWidth="1"/>
    <col min="1271" max="1271" width="4.54296875" customWidth="1"/>
    <col min="1272" max="1272" width="16.90625" bestFit="1" customWidth="1"/>
    <col min="1273" max="1273" width="127.54296875" customWidth="1"/>
    <col min="1274" max="1274" width="46.54296875" customWidth="1"/>
    <col min="1275" max="1311" width="9.08984375" customWidth="1"/>
    <col min="1527" max="1527" width="4.54296875" customWidth="1"/>
    <col min="1528" max="1528" width="16.90625" bestFit="1" customWidth="1"/>
    <col min="1529" max="1529" width="127.54296875" customWidth="1"/>
    <col min="1530" max="1530" width="46.54296875" customWidth="1"/>
    <col min="1531" max="1567" width="9.08984375" customWidth="1"/>
    <col min="1783" max="1783" width="4.54296875" customWidth="1"/>
    <col min="1784" max="1784" width="16.90625" bestFit="1" customWidth="1"/>
    <col min="1785" max="1785" width="127.54296875" customWidth="1"/>
    <col min="1786" max="1786" width="46.54296875" customWidth="1"/>
    <col min="1787" max="1823" width="9.08984375" customWidth="1"/>
    <col min="2039" max="2039" width="4.54296875" customWidth="1"/>
    <col min="2040" max="2040" width="16.90625" bestFit="1" customWidth="1"/>
    <col min="2041" max="2041" width="127.54296875" customWidth="1"/>
    <col min="2042" max="2042" width="46.54296875" customWidth="1"/>
    <col min="2043" max="2079" width="9.08984375" customWidth="1"/>
    <col min="2295" max="2295" width="4.54296875" customWidth="1"/>
    <col min="2296" max="2296" width="16.90625" bestFit="1" customWidth="1"/>
    <col min="2297" max="2297" width="127.54296875" customWidth="1"/>
    <col min="2298" max="2298" width="46.54296875" customWidth="1"/>
    <col min="2299" max="2335" width="9.08984375" customWidth="1"/>
    <col min="2551" max="2551" width="4.54296875" customWidth="1"/>
    <col min="2552" max="2552" width="16.90625" bestFit="1" customWidth="1"/>
    <col min="2553" max="2553" width="127.54296875" customWidth="1"/>
    <col min="2554" max="2554" width="46.54296875" customWidth="1"/>
    <col min="2555" max="2591" width="9.08984375" customWidth="1"/>
    <col min="2807" max="2807" width="4.54296875" customWidth="1"/>
    <col min="2808" max="2808" width="16.90625" bestFit="1" customWidth="1"/>
    <col min="2809" max="2809" width="127.54296875" customWidth="1"/>
    <col min="2810" max="2810" width="46.54296875" customWidth="1"/>
    <col min="2811" max="2847" width="9.08984375" customWidth="1"/>
    <col min="3063" max="3063" width="4.54296875" customWidth="1"/>
    <col min="3064" max="3064" width="16.90625" bestFit="1" customWidth="1"/>
    <col min="3065" max="3065" width="127.54296875" customWidth="1"/>
    <col min="3066" max="3066" width="46.54296875" customWidth="1"/>
    <col min="3067" max="3103" width="9.08984375" customWidth="1"/>
    <col min="3319" max="3319" width="4.54296875" customWidth="1"/>
    <col min="3320" max="3320" width="16.90625" bestFit="1" customWidth="1"/>
    <col min="3321" max="3321" width="127.54296875" customWidth="1"/>
    <col min="3322" max="3322" width="46.54296875" customWidth="1"/>
    <col min="3323" max="3359" width="9.08984375" customWidth="1"/>
    <col min="3575" max="3575" width="4.54296875" customWidth="1"/>
    <col min="3576" max="3576" width="16.90625" bestFit="1" customWidth="1"/>
    <col min="3577" max="3577" width="127.54296875" customWidth="1"/>
    <col min="3578" max="3578" width="46.54296875" customWidth="1"/>
    <col min="3579" max="3615" width="9.08984375" customWidth="1"/>
    <col min="3831" max="3831" width="4.54296875" customWidth="1"/>
    <col min="3832" max="3832" width="16.90625" bestFit="1" customWidth="1"/>
    <col min="3833" max="3833" width="127.54296875" customWidth="1"/>
    <col min="3834" max="3834" width="46.54296875" customWidth="1"/>
    <col min="3835" max="3871" width="9.08984375" customWidth="1"/>
    <col min="4087" max="4087" width="4.54296875" customWidth="1"/>
    <col min="4088" max="4088" width="16.90625" bestFit="1" customWidth="1"/>
    <col min="4089" max="4089" width="127.54296875" customWidth="1"/>
    <col min="4090" max="4090" width="46.54296875" customWidth="1"/>
    <col min="4091" max="4127" width="9.08984375" customWidth="1"/>
    <col min="4343" max="4343" width="4.54296875" customWidth="1"/>
    <col min="4344" max="4344" width="16.90625" bestFit="1" customWidth="1"/>
    <col min="4345" max="4345" width="127.54296875" customWidth="1"/>
    <col min="4346" max="4346" width="46.54296875" customWidth="1"/>
    <col min="4347" max="4383" width="9.08984375" customWidth="1"/>
    <col min="4599" max="4599" width="4.54296875" customWidth="1"/>
    <col min="4600" max="4600" width="16.90625" bestFit="1" customWidth="1"/>
    <col min="4601" max="4601" width="127.54296875" customWidth="1"/>
    <col min="4602" max="4602" width="46.54296875" customWidth="1"/>
    <col min="4603" max="4639" width="9.08984375" customWidth="1"/>
    <col min="4855" max="4855" width="4.54296875" customWidth="1"/>
    <col min="4856" max="4856" width="16.90625" bestFit="1" customWidth="1"/>
    <col min="4857" max="4857" width="127.54296875" customWidth="1"/>
    <col min="4858" max="4858" width="46.54296875" customWidth="1"/>
    <col min="4859" max="4895" width="9.08984375" customWidth="1"/>
    <col min="5111" max="5111" width="4.54296875" customWidth="1"/>
    <col min="5112" max="5112" width="16.90625" bestFit="1" customWidth="1"/>
    <col min="5113" max="5113" width="127.54296875" customWidth="1"/>
    <col min="5114" max="5114" width="46.54296875" customWidth="1"/>
    <col min="5115" max="5151" width="9.08984375" customWidth="1"/>
    <col min="5367" max="5367" width="4.54296875" customWidth="1"/>
    <col min="5368" max="5368" width="16.90625" bestFit="1" customWidth="1"/>
    <col min="5369" max="5369" width="127.54296875" customWidth="1"/>
    <col min="5370" max="5370" width="46.54296875" customWidth="1"/>
    <col min="5371" max="5407" width="9.08984375" customWidth="1"/>
    <col min="5623" max="5623" width="4.54296875" customWidth="1"/>
    <col min="5624" max="5624" width="16.90625" bestFit="1" customWidth="1"/>
    <col min="5625" max="5625" width="127.54296875" customWidth="1"/>
    <col min="5626" max="5626" width="46.54296875" customWidth="1"/>
    <col min="5627" max="5663" width="9.08984375" customWidth="1"/>
    <col min="5879" max="5879" width="4.54296875" customWidth="1"/>
    <col min="5880" max="5880" width="16.90625" bestFit="1" customWidth="1"/>
    <col min="5881" max="5881" width="127.54296875" customWidth="1"/>
    <col min="5882" max="5882" width="46.54296875" customWidth="1"/>
    <col min="5883" max="5919" width="9.08984375" customWidth="1"/>
    <col min="6135" max="6135" width="4.54296875" customWidth="1"/>
    <col min="6136" max="6136" width="16.90625" bestFit="1" customWidth="1"/>
    <col min="6137" max="6137" width="127.54296875" customWidth="1"/>
    <col min="6138" max="6138" width="46.54296875" customWidth="1"/>
    <col min="6139" max="6175" width="9.08984375" customWidth="1"/>
    <col min="6391" max="6391" width="4.54296875" customWidth="1"/>
    <col min="6392" max="6392" width="16.90625" bestFit="1" customWidth="1"/>
    <col min="6393" max="6393" width="127.54296875" customWidth="1"/>
    <col min="6394" max="6394" width="46.54296875" customWidth="1"/>
    <col min="6395" max="6431" width="9.08984375" customWidth="1"/>
    <col min="6647" max="6647" width="4.54296875" customWidth="1"/>
    <col min="6648" max="6648" width="16.90625" bestFit="1" customWidth="1"/>
    <col min="6649" max="6649" width="127.54296875" customWidth="1"/>
    <col min="6650" max="6650" width="46.54296875" customWidth="1"/>
    <col min="6651" max="6687" width="9.08984375" customWidth="1"/>
    <col min="6903" max="6903" width="4.54296875" customWidth="1"/>
    <col min="6904" max="6904" width="16.90625" bestFit="1" customWidth="1"/>
    <col min="6905" max="6905" width="127.54296875" customWidth="1"/>
    <col min="6906" max="6906" width="46.54296875" customWidth="1"/>
    <col min="6907" max="6943" width="9.08984375" customWidth="1"/>
    <col min="7159" max="7159" width="4.54296875" customWidth="1"/>
    <col min="7160" max="7160" width="16.90625" bestFit="1" customWidth="1"/>
    <col min="7161" max="7161" width="127.54296875" customWidth="1"/>
    <col min="7162" max="7162" width="46.54296875" customWidth="1"/>
    <col min="7163" max="7199" width="9.08984375" customWidth="1"/>
    <col min="7415" max="7415" width="4.54296875" customWidth="1"/>
    <col min="7416" max="7416" width="16.90625" bestFit="1" customWidth="1"/>
    <col min="7417" max="7417" width="127.54296875" customWidth="1"/>
    <col min="7418" max="7418" width="46.54296875" customWidth="1"/>
    <col min="7419" max="7455" width="9.08984375" customWidth="1"/>
    <col min="7671" max="7671" width="4.54296875" customWidth="1"/>
    <col min="7672" max="7672" width="16.90625" bestFit="1" customWidth="1"/>
    <col min="7673" max="7673" width="127.54296875" customWidth="1"/>
    <col min="7674" max="7674" width="46.54296875" customWidth="1"/>
    <col min="7675" max="7711" width="9.08984375" customWidth="1"/>
    <col min="7927" max="7927" width="4.54296875" customWidth="1"/>
    <col min="7928" max="7928" width="16.90625" bestFit="1" customWidth="1"/>
    <col min="7929" max="7929" width="127.54296875" customWidth="1"/>
    <col min="7930" max="7930" width="46.54296875" customWidth="1"/>
    <col min="7931" max="7967" width="9.08984375" customWidth="1"/>
    <col min="8183" max="8183" width="4.54296875" customWidth="1"/>
    <col min="8184" max="8184" width="16.90625" bestFit="1" customWidth="1"/>
    <col min="8185" max="8185" width="127.54296875" customWidth="1"/>
    <col min="8186" max="8186" width="46.54296875" customWidth="1"/>
    <col min="8187" max="8223" width="9.08984375" customWidth="1"/>
    <col min="8439" max="8439" width="4.54296875" customWidth="1"/>
    <col min="8440" max="8440" width="16.90625" bestFit="1" customWidth="1"/>
    <col min="8441" max="8441" width="127.54296875" customWidth="1"/>
    <col min="8442" max="8442" width="46.54296875" customWidth="1"/>
    <col min="8443" max="8479" width="9.08984375" customWidth="1"/>
    <col min="8695" max="8695" width="4.54296875" customWidth="1"/>
    <col min="8696" max="8696" width="16.90625" bestFit="1" customWidth="1"/>
    <col min="8697" max="8697" width="127.54296875" customWidth="1"/>
    <col min="8698" max="8698" width="46.54296875" customWidth="1"/>
    <col min="8699" max="8735" width="9.08984375" customWidth="1"/>
    <col min="8951" max="8951" width="4.54296875" customWidth="1"/>
    <col min="8952" max="8952" width="16.90625" bestFit="1" customWidth="1"/>
    <col min="8953" max="8953" width="127.54296875" customWidth="1"/>
    <col min="8954" max="8954" width="46.54296875" customWidth="1"/>
    <col min="8955" max="8991" width="9.08984375" customWidth="1"/>
    <col min="9207" max="9207" width="4.54296875" customWidth="1"/>
    <col min="9208" max="9208" width="16.90625" bestFit="1" customWidth="1"/>
    <col min="9209" max="9209" width="127.54296875" customWidth="1"/>
    <col min="9210" max="9210" width="46.54296875" customWidth="1"/>
    <col min="9211" max="9247" width="9.08984375" customWidth="1"/>
    <col min="9463" max="9463" width="4.54296875" customWidth="1"/>
    <col min="9464" max="9464" width="16.90625" bestFit="1" customWidth="1"/>
    <col min="9465" max="9465" width="127.54296875" customWidth="1"/>
    <col min="9466" max="9466" width="46.54296875" customWidth="1"/>
    <col min="9467" max="9503" width="9.08984375" customWidth="1"/>
    <col min="9719" max="9719" width="4.54296875" customWidth="1"/>
    <col min="9720" max="9720" width="16.90625" bestFit="1" customWidth="1"/>
    <col min="9721" max="9721" width="127.54296875" customWidth="1"/>
    <col min="9722" max="9722" width="46.54296875" customWidth="1"/>
    <col min="9723" max="9759" width="9.08984375" customWidth="1"/>
    <col min="9975" max="9975" width="4.54296875" customWidth="1"/>
    <col min="9976" max="9976" width="16.90625" bestFit="1" customWidth="1"/>
    <col min="9977" max="9977" width="127.54296875" customWidth="1"/>
    <col min="9978" max="9978" width="46.54296875" customWidth="1"/>
    <col min="9979" max="10015" width="9.08984375" customWidth="1"/>
    <col min="10231" max="10231" width="4.54296875" customWidth="1"/>
    <col min="10232" max="10232" width="16.90625" bestFit="1" customWidth="1"/>
    <col min="10233" max="10233" width="127.54296875" customWidth="1"/>
    <col min="10234" max="10234" width="46.54296875" customWidth="1"/>
    <col min="10235" max="10271" width="9.08984375" customWidth="1"/>
    <col min="10487" max="10487" width="4.54296875" customWidth="1"/>
    <col min="10488" max="10488" width="16.90625" bestFit="1" customWidth="1"/>
    <col min="10489" max="10489" width="127.54296875" customWidth="1"/>
    <col min="10490" max="10490" width="46.54296875" customWidth="1"/>
    <col min="10491" max="10527" width="9.08984375" customWidth="1"/>
    <col min="10743" max="10743" width="4.54296875" customWidth="1"/>
    <col min="10744" max="10744" width="16.90625" bestFit="1" customWidth="1"/>
    <col min="10745" max="10745" width="127.54296875" customWidth="1"/>
    <col min="10746" max="10746" width="46.54296875" customWidth="1"/>
    <col min="10747" max="10783" width="9.08984375" customWidth="1"/>
    <col min="10999" max="10999" width="4.54296875" customWidth="1"/>
    <col min="11000" max="11000" width="16.90625" bestFit="1" customWidth="1"/>
    <col min="11001" max="11001" width="127.54296875" customWidth="1"/>
    <col min="11002" max="11002" width="46.54296875" customWidth="1"/>
    <col min="11003" max="11039" width="9.08984375" customWidth="1"/>
    <col min="11255" max="11255" width="4.54296875" customWidth="1"/>
    <col min="11256" max="11256" width="16.90625" bestFit="1" customWidth="1"/>
    <col min="11257" max="11257" width="127.54296875" customWidth="1"/>
    <col min="11258" max="11258" width="46.54296875" customWidth="1"/>
    <col min="11259" max="11295" width="9.08984375" customWidth="1"/>
    <col min="11511" max="11511" width="4.54296875" customWidth="1"/>
    <col min="11512" max="11512" width="16.90625" bestFit="1" customWidth="1"/>
    <col min="11513" max="11513" width="127.54296875" customWidth="1"/>
    <col min="11514" max="11514" width="46.54296875" customWidth="1"/>
    <col min="11515" max="11551" width="9.08984375" customWidth="1"/>
    <col min="11767" max="11767" width="4.54296875" customWidth="1"/>
    <col min="11768" max="11768" width="16.90625" bestFit="1" customWidth="1"/>
    <col min="11769" max="11769" width="127.54296875" customWidth="1"/>
    <col min="11770" max="11770" width="46.54296875" customWidth="1"/>
    <col min="11771" max="11807" width="9.08984375" customWidth="1"/>
    <col min="12023" max="12023" width="4.54296875" customWidth="1"/>
    <col min="12024" max="12024" width="16.90625" bestFit="1" customWidth="1"/>
    <col min="12025" max="12025" width="127.54296875" customWidth="1"/>
    <col min="12026" max="12026" width="46.54296875" customWidth="1"/>
    <col min="12027" max="12063" width="9.08984375" customWidth="1"/>
    <col min="12279" max="12279" width="4.54296875" customWidth="1"/>
    <col min="12280" max="12280" width="16.90625" bestFit="1" customWidth="1"/>
    <col min="12281" max="12281" width="127.54296875" customWidth="1"/>
    <col min="12282" max="12282" width="46.54296875" customWidth="1"/>
    <col min="12283" max="12319" width="9.08984375" customWidth="1"/>
    <col min="12535" max="12535" width="4.54296875" customWidth="1"/>
    <col min="12536" max="12536" width="16.90625" bestFit="1" customWidth="1"/>
    <col min="12537" max="12537" width="127.54296875" customWidth="1"/>
    <col min="12538" max="12538" width="46.54296875" customWidth="1"/>
    <col min="12539" max="12575" width="9.08984375" customWidth="1"/>
    <col min="12791" max="12791" width="4.54296875" customWidth="1"/>
    <col min="12792" max="12792" width="16.90625" bestFit="1" customWidth="1"/>
    <col min="12793" max="12793" width="127.54296875" customWidth="1"/>
    <col min="12794" max="12794" width="46.54296875" customWidth="1"/>
    <col min="12795" max="12831" width="9.08984375" customWidth="1"/>
    <col min="13047" max="13047" width="4.54296875" customWidth="1"/>
    <col min="13048" max="13048" width="16.90625" bestFit="1" customWidth="1"/>
    <col min="13049" max="13049" width="127.54296875" customWidth="1"/>
    <col min="13050" max="13050" width="46.54296875" customWidth="1"/>
    <col min="13051" max="13087" width="9.08984375" customWidth="1"/>
    <col min="13303" max="13303" width="4.54296875" customWidth="1"/>
    <col min="13304" max="13304" width="16.90625" bestFit="1" customWidth="1"/>
    <col min="13305" max="13305" width="127.54296875" customWidth="1"/>
    <col min="13306" max="13306" width="46.54296875" customWidth="1"/>
    <col min="13307" max="13343" width="9.08984375" customWidth="1"/>
    <col min="13559" max="13559" width="4.54296875" customWidth="1"/>
    <col min="13560" max="13560" width="16.90625" bestFit="1" customWidth="1"/>
    <col min="13561" max="13561" width="127.54296875" customWidth="1"/>
    <col min="13562" max="13562" width="46.54296875" customWidth="1"/>
    <col min="13563" max="13599" width="9.08984375" customWidth="1"/>
    <col min="13815" max="13815" width="4.54296875" customWidth="1"/>
    <col min="13816" max="13816" width="16.90625" bestFit="1" customWidth="1"/>
    <col min="13817" max="13817" width="127.54296875" customWidth="1"/>
    <col min="13818" max="13818" width="46.54296875" customWidth="1"/>
    <col min="13819" max="13855" width="9.08984375" customWidth="1"/>
    <col min="14071" max="14071" width="4.54296875" customWidth="1"/>
    <col min="14072" max="14072" width="16.90625" bestFit="1" customWidth="1"/>
    <col min="14073" max="14073" width="127.54296875" customWidth="1"/>
    <col min="14074" max="14074" width="46.54296875" customWidth="1"/>
    <col min="14075" max="14111" width="9.08984375" customWidth="1"/>
    <col min="14327" max="14327" width="4.54296875" customWidth="1"/>
    <col min="14328" max="14328" width="16.90625" bestFit="1" customWidth="1"/>
    <col min="14329" max="14329" width="127.54296875" customWidth="1"/>
    <col min="14330" max="14330" width="46.54296875" customWidth="1"/>
    <col min="14331" max="14367" width="9.08984375" customWidth="1"/>
    <col min="14583" max="14583" width="4.54296875" customWidth="1"/>
    <col min="14584" max="14584" width="16.90625" bestFit="1" customWidth="1"/>
    <col min="14585" max="14585" width="127.54296875" customWidth="1"/>
    <col min="14586" max="14586" width="46.54296875" customWidth="1"/>
    <col min="14587" max="14623" width="9.08984375" customWidth="1"/>
    <col min="14839" max="14839" width="4.54296875" customWidth="1"/>
    <col min="14840" max="14840" width="16.90625" bestFit="1" customWidth="1"/>
    <col min="14841" max="14841" width="127.54296875" customWidth="1"/>
    <col min="14842" max="14842" width="46.54296875" customWidth="1"/>
    <col min="14843" max="14879" width="9.08984375" customWidth="1"/>
    <col min="15095" max="15095" width="4.54296875" customWidth="1"/>
    <col min="15096" max="15096" width="16.90625" bestFit="1" customWidth="1"/>
    <col min="15097" max="15097" width="127.54296875" customWidth="1"/>
    <col min="15098" max="15098" width="46.54296875" customWidth="1"/>
    <col min="15099" max="15135" width="9.08984375" customWidth="1"/>
    <col min="15351" max="15351" width="4.54296875" customWidth="1"/>
    <col min="15352" max="15352" width="16.90625" bestFit="1" customWidth="1"/>
    <col min="15353" max="15353" width="127.54296875" customWidth="1"/>
    <col min="15354" max="15354" width="46.54296875" customWidth="1"/>
    <col min="15355" max="15391" width="9.08984375" customWidth="1"/>
    <col min="15607" max="15607" width="4.54296875" customWidth="1"/>
    <col min="15608" max="15608" width="16.90625" bestFit="1" customWidth="1"/>
    <col min="15609" max="15609" width="127.54296875" customWidth="1"/>
    <col min="15610" max="15610" width="46.54296875" customWidth="1"/>
    <col min="15611" max="15647" width="9.08984375" customWidth="1"/>
    <col min="15863" max="15863" width="4.54296875" customWidth="1"/>
    <col min="15864" max="15864" width="16.90625" bestFit="1" customWidth="1"/>
    <col min="15865" max="15865" width="127.54296875" customWidth="1"/>
    <col min="15866" max="15866" width="46.54296875" customWidth="1"/>
    <col min="15867" max="15903" width="9.08984375" customWidth="1"/>
    <col min="16119" max="16119" width="4.54296875" customWidth="1"/>
    <col min="16120" max="16120" width="16.90625" bestFit="1" customWidth="1"/>
    <col min="16121" max="16121" width="127.54296875" customWidth="1"/>
    <col min="16122" max="16122" width="46.54296875" customWidth="1"/>
    <col min="16123" max="16159" width="9.08984375" customWidth="1"/>
  </cols>
  <sheetData>
    <row r="1" spans="1:31" ht="31" x14ac:dyDescent="0.7">
      <c r="A1" s="238" t="s">
        <v>45</v>
      </c>
      <c r="B1" s="239"/>
      <c r="C1" s="239"/>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48</v>
      </c>
      <c r="B6" s="52"/>
      <c r="C6" s="53"/>
    </row>
    <row r="7" spans="1:31" ht="58" x14ac:dyDescent="0.35">
      <c r="A7" s="54"/>
      <c r="B7" s="55" t="s">
        <v>49</v>
      </c>
      <c r="C7" s="56" t="s">
        <v>50</v>
      </c>
    </row>
    <row r="8" spans="1:31" ht="14.4" customHeight="1" x14ac:dyDescent="0.35">
      <c r="A8" s="52" t="s">
        <v>51</v>
      </c>
      <c r="B8" s="52"/>
      <c r="C8" s="53"/>
    </row>
    <row r="9" spans="1:31" ht="29" x14ac:dyDescent="0.35">
      <c r="A9" s="57"/>
      <c r="B9" s="55" t="s">
        <v>52</v>
      </c>
      <c r="C9" s="56" t="s">
        <v>53</v>
      </c>
    </row>
    <row r="10" spans="1:31" ht="14.4" customHeight="1" x14ac:dyDescent="0.35">
      <c r="A10" s="52" t="s">
        <v>54</v>
      </c>
      <c r="B10" s="52"/>
      <c r="C10" s="53"/>
    </row>
    <row r="11" spans="1:31" ht="23.25" customHeight="1" x14ac:dyDescent="0.35">
      <c r="A11" s="57"/>
      <c r="B11" s="55" t="s">
        <v>55</v>
      </c>
      <c r="C11" s="58" t="s">
        <v>56</v>
      </c>
    </row>
    <row r="12" spans="1:31" ht="14.4" customHeight="1" x14ac:dyDescent="0.35">
      <c r="A12" s="52" t="s">
        <v>57</v>
      </c>
      <c r="B12" s="52"/>
      <c r="C12" s="53"/>
    </row>
    <row r="13" spans="1:31" x14ac:dyDescent="0.35">
      <c r="A13" s="54"/>
      <c r="B13" s="55" t="s">
        <v>58</v>
      </c>
      <c r="C13" s="56" t="s">
        <v>59</v>
      </c>
    </row>
    <row r="14" spans="1:31" ht="14.4" customHeight="1" x14ac:dyDescent="0.35">
      <c r="A14" s="52" t="s">
        <v>60</v>
      </c>
      <c r="B14" s="52"/>
      <c r="C14" s="53"/>
    </row>
    <row r="15" spans="1:31" ht="38.25" customHeight="1" x14ac:dyDescent="0.35">
      <c r="A15" s="54"/>
      <c r="B15" s="55" t="s">
        <v>61</v>
      </c>
      <c r="C15" s="58" t="s">
        <v>62</v>
      </c>
    </row>
    <row r="16" spans="1:31" ht="14.4" customHeight="1" x14ac:dyDescent="0.35">
      <c r="A16" s="52" t="s">
        <v>63</v>
      </c>
      <c r="B16" s="52"/>
      <c r="C16" s="53"/>
    </row>
    <row r="17" spans="1:31" ht="26.25" customHeight="1" x14ac:dyDescent="0.35">
      <c r="A17" s="54"/>
      <c r="B17" s="55" t="s">
        <v>64</v>
      </c>
      <c r="C17" s="58" t="s">
        <v>65</v>
      </c>
    </row>
    <row r="18" spans="1:31" ht="14.4"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70</v>
      </c>
      <c r="B21" s="52"/>
      <c r="C21" s="53"/>
    </row>
    <row r="22" spans="1:31" ht="42.65" customHeight="1" x14ac:dyDescent="0.35">
      <c r="A22" s="57"/>
      <c r="B22" s="55" t="s">
        <v>71</v>
      </c>
      <c r="C22" s="56" t="s">
        <v>72</v>
      </c>
    </row>
    <row r="23" spans="1:31" ht="14.4" customHeight="1" x14ac:dyDescent="0.35">
      <c r="A23" s="52" t="s">
        <v>73</v>
      </c>
      <c r="B23" s="52"/>
      <c r="C23" s="53"/>
      <c r="D23" s="59"/>
    </row>
    <row r="24" spans="1:31" x14ac:dyDescent="0.35">
      <c r="A24" s="54"/>
      <c r="B24" s="55" t="s">
        <v>74</v>
      </c>
      <c r="C24" s="58" t="s">
        <v>75</v>
      </c>
      <c r="D24" s="59"/>
    </row>
    <row r="25" spans="1:31" ht="14.4" customHeight="1" x14ac:dyDescent="0.35">
      <c r="A25" s="52" t="s">
        <v>76</v>
      </c>
      <c r="B25" s="52"/>
      <c r="C25" s="53"/>
      <c r="D25" s="59"/>
    </row>
    <row r="26" spans="1:31" ht="38.25" customHeight="1" x14ac:dyDescent="0.35">
      <c r="A26" s="54"/>
      <c r="B26" s="55" t="s">
        <v>77</v>
      </c>
      <c r="C26" s="58" t="s">
        <v>78</v>
      </c>
      <c r="D26" s="59"/>
    </row>
    <row r="27" spans="1:31" ht="14.4"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F9" sqref="F9"/>
    </sheetView>
  </sheetViews>
  <sheetFormatPr defaultColWidth="8.9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43646</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1824</v>
      </c>
      <c r="E29" s="83"/>
      <c r="F29" s="83"/>
      <c r="H29" s="64"/>
      <c r="L29" s="64"/>
      <c r="M29" s="64"/>
    </row>
    <row r="30" spans="1:13" outlineLevel="1" x14ac:dyDescent="0.35">
      <c r="A30" s="66" t="s">
        <v>117</v>
      </c>
      <c r="B30" s="203" t="s">
        <v>1794</v>
      </c>
      <c r="C30" s="150" t="s">
        <v>1793</v>
      </c>
      <c r="E30" s="83"/>
      <c r="F30" s="83"/>
      <c r="H30" s="64"/>
      <c r="L30" s="64"/>
      <c r="M30" s="64"/>
    </row>
    <row r="31" spans="1:13" ht="43.5" outlineLevel="1" x14ac:dyDescent="0.35">
      <c r="A31" s="66" t="s">
        <v>118</v>
      </c>
      <c r="B31" s="203" t="s">
        <v>1795</v>
      </c>
      <c r="C31" s="150" t="s">
        <v>1825</v>
      </c>
      <c r="E31" s="83"/>
      <c r="F31" s="83"/>
      <c r="H31" s="64"/>
      <c r="L31" s="64"/>
      <c r="M31" s="64"/>
    </row>
    <row r="32" spans="1:13" ht="101.5" outlineLevel="1" x14ac:dyDescent="0.35">
      <c r="A32" s="66" t="s">
        <v>119</v>
      </c>
      <c r="B32" s="203" t="s">
        <v>1796</v>
      </c>
      <c r="C32" s="150" t="s">
        <v>1828</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19032.135146879798</v>
      </c>
      <c r="F38" s="83"/>
      <c r="H38" s="64"/>
      <c r="L38" s="64"/>
      <c r="M38" s="64"/>
    </row>
    <row r="39" spans="1:13" x14ac:dyDescent="0.35">
      <c r="A39" s="66" t="s">
        <v>125</v>
      </c>
      <c r="B39" s="83" t="s">
        <v>126</v>
      </c>
      <c r="C39" s="194">
        <v>15951.308000000001</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1797</v>
      </c>
      <c r="C42" s="220">
        <v>114.2208076</v>
      </c>
      <c r="F42" s="83"/>
      <c r="H42" s="64"/>
      <c r="L42" s="64"/>
      <c r="M42" s="64"/>
    </row>
    <row r="43" spans="1:13" outlineLevel="1" x14ac:dyDescent="0.35">
      <c r="A43" s="66" t="s">
        <v>133</v>
      </c>
      <c r="B43" s="83" t="s">
        <v>1798</v>
      </c>
      <c r="C43" s="220">
        <v>-62.424895988320003</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0.1931394683670955</v>
      </c>
      <c r="E45" s="209"/>
      <c r="F45" s="102" t="s">
        <v>1406</v>
      </c>
      <c r="G45" s="66" t="s">
        <v>1406</v>
      </c>
      <c r="H45" s="64"/>
      <c r="L45" s="64"/>
      <c r="M45" s="64"/>
    </row>
    <row r="46" spans="1:13" outlineLevel="1" x14ac:dyDescent="0.35">
      <c r="A46" s="66" t="s">
        <v>139</v>
      </c>
      <c r="B46" s="81" t="s">
        <v>1799</v>
      </c>
      <c r="C46" s="166">
        <v>0.1</v>
      </c>
      <c r="D46" s="102">
        <v>0.18866636066092096</v>
      </c>
      <c r="E46" s="209"/>
      <c r="F46" s="102" t="s">
        <v>1406</v>
      </c>
      <c r="G46" s="102" t="s">
        <v>1406</v>
      </c>
      <c r="H46" s="64"/>
      <c r="L46" s="64"/>
      <c r="M46" s="64"/>
    </row>
    <row r="47" spans="1:13" outlineLevel="1" x14ac:dyDescent="0.35">
      <c r="A47" s="66" t="s">
        <v>140</v>
      </c>
      <c r="B47" s="81"/>
      <c r="C47" s="102"/>
      <c r="D47" s="102"/>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18782.135146879798</v>
      </c>
      <c r="D53" s="208"/>
      <c r="E53" s="210"/>
      <c r="F53" s="92">
        <f>IF($C$58=0,"",IF(C53="[for completion]","",C53/$C$58))</f>
        <v>0.98686432194440432</v>
      </c>
      <c r="G53" s="92"/>
      <c r="H53" s="64"/>
      <c r="L53" s="64"/>
      <c r="M53" s="64"/>
    </row>
    <row r="54" spans="1:13" x14ac:dyDescent="0.35">
      <c r="A54" s="66" t="s">
        <v>149</v>
      </c>
      <c r="B54" s="83" t="s">
        <v>150</v>
      </c>
      <c r="C54" s="194">
        <v>0</v>
      </c>
      <c r="D54" s="208"/>
      <c r="E54" s="210"/>
      <c r="F54" s="92">
        <f>IF($C$58=0,"",IF(C54="[for completion]","",C54/$C$58))</f>
        <v>0</v>
      </c>
      <c r="G54" s="92"/>
      <c r="H54" s="64"/>
      <c r="L54" s="64"/>
      <c r="M54" s="64"/>
    </row>
    <row r="55" spans="1:13" x14ac:dyDescent="0.35">
      <c r="A55" s="66" t="s">
        <v>151</v>
      </c>
      <c r="B55" s="83" t="s">
        <v>152</v>
      </c>
      <c r="C55" s="194">
        <v>0</v>
      </c>
      <c r="D55" s="208"/>
      <c r="E55" s="210"/>
      <c r="F55" s="164">
        <f t="shared" ref="F55:F56" si="0">IF($C$58=0,"",IF(C55="[for completion]","",C55/$C$58))</f>
        <v>0</v>
      </c>
      <c r="G55" s="92"/>
      <c r="H55" s="64"/>
      <c r="L55" s="64"/>
      <c r="M55" s="64"/>
    </row>
    <row r="56" spans="1:13" x14ac:dyDescent="0.35">
      <c r="A56" s="66" t="s">
        <v>153</v>
      </c>
      <c r="B56" s="83" t="s">
        <v>154</v>
      </c>
      <c r="C56" s="194">
        <v>250</v>
      </c>
      <c r="D56" s="208"/>
      <c r="E56" s="210"/>
      <c r="F56" s="164">
        <f t="shared" si="0"/>
        <v>1.3135678055595668E-2</v>
      </c>
      <c r="G56" s="92"/>
      <c r="H56" s="64"/>
      <c r="L56" s="64"/>
      <c r="M56" s="64"/>
    </row>
    <row r="57" spans="1:13" x14ac:dyDescent="0.35">
      <c r="A57" s="66" t="s">
        <v>155</v>
      </c>
      <c r="B57" s="66" t="s">
        <v>156</v>
      </c>
      <c r="C57" s="194">
        <v>0</v>
      </c>
      <c r="D57" s="208"/>
      <c r="E57" s="210"/>
      <c r="F57" s="92">
        <f>IF($C$58=0,"",IF(C57="[for completion]","",C57/$C$58))</f>
        <v>0</v>
      </c>
      <c r="G57" s="92"/>
      <c r="H57" s="64"/>
      <c r="L57" s="64"/>
      <c r="M57" s="64"/>
    </row>
    <row r="58" spans="1:13" x14ac:dyDescent="0.35">
      <c r="A58" s="66" t="s">
        <v>157</v>
      </c>
      <c r="B58" s="93" t="s">
        <v>158</v>
      </c>
      <c r="C58" s="196">
        <f>SUM(C53:C57)</f>
        <v>19032.135146879798</v>
      </c>
      <c r="D58" s="210"/>
      <c r="E58" s="210"/>
      <c r="F58" s="94">
        <f>SUM(F53:F57)</f>
        <v>1</v>
      </c>
      <c r="G58" s="92"/>
      <c r="H58" s="64"/>
      <c r="L58" s="64"/>
      <c r="M58" s="64"/>
    </row>
    <row r="59" spans="1:13" outlineLevel="1" x14ac:dyDescent="0.35">
      <c r="A59" s="66" t="s">
        <v>159</v>
      </c>
      <c r="B59" s="95" t="s">
        <v>160</v>
      </c>
      <c r="C59" s="207"/>
      <c r="D59" s="208"/>
      <c r="E59" s="210"/>
      <c r="F59" s="92">
        <f t="shared" ref="F59:F64" si="1">IF($C$58=0,"",IF(C59="[for completion]","",C59/$C$58))</f>
        <v>0</v>
      </c>
      <c r="G59" s="92"/>
      <c r="H59" s="64"/>
      <c r="L59" s="64"/>
      <c r="M59" s="64"/>
    </row>
    <row r="60" spans="1:13" outlineLevel="1" x14ac:dyDescent="0.35">
      <c r="A60" s="66" t="s">
        <v>161</v>
      </c>
      <c r="B60" s="95" t="s">
        <v>160</v>
      </c>
      <c r="C60" s="207"/>
      <c r="D60" s="208"/>
      <c r="E60" s="210"/>
      <c r="F60" s="92">
        <f t="shared" si="1"/>
        <v>0</v>
      </c>
      <c r="G60" s="92"/>
      <c r="H60" s="64"/>
      <c r="L60" s="64"/>
      <c r="M60" s="64"/>
    </row>
    <row r="61" spans="1:13" outlineLevel="1" x14ac:dyDescent="0.35">
      <c r="A61" s="66" t="s">
        <v>162</v>
      </c>
      <c r="B61" s="95" t="s">
        <v>160</v>
      </c>
      <c r="C61" s="207"/>
      <c r="D61" s="208"/>
      <c r="E61" s="210"/>
      <c r="F61" s="92">
        <f t="shared" si="1"/>
        <v>0</v>
      </c>
      <c r="G61" s="92"/>
      <c r="H61" s="64"/>
      <c r="L61" s="64"/>
      <c r="M61" s="64"/>
    </row>
    <row r="62" spans="1:13" outlineLevel="1" x14ac:dyDescent="0.35">
      <c r="A62" s="66" t="s">
        <v>163</v>
      </c>
      <c r="B62" s="95" t="s">
        <v>160</v>
      </c>
      <c r="C62" s="207"/>
      <c r="D62" s="208"/>
      <c r="E62" s="210"/>
      <c r="F62" s="92">
        <f t="shared" si="1"/>
        <v>0</v>
      </c>
      <c r="G62" s="92"/>
      <c r="H62" s="64"/>
      <c r="L62" s="64"/>
      <c r="M62" s="64"/>
    </row>
    <row r="63" spans="1:13" outlineLevel="1" x14ac:dyDescent="0.35">
      <c r="A63" s="66" t="s">
        <v>164</v>
      </c>
      <c r="B63" s="95" t="s">
        <v>160</v>
      </c>
      <c r="C63" s="207"/>
      <c r="D63" s="208"/>
      <c r="E63" s="210"/>
      <c r="F63" s="92">
        <f t="shared" si="1"/>
        <v>0</v>
      </c>
      <c r="G63" s="92"/>
      <c r="H63" s="64"/>
      <c r="L63" s="64"/>
      <c r="M63" s="64"/>
    </row>
    <row r="64" spans="1:13" outlineLevel="1" x14ac:dyDescent="0.35">
      <c r="A64" s="66" t="s">
        <v>165</v>
      </c>
      <c r="B64" s="95" t="s">
        <v>160</v>
      </c>
      <c r="C64" s="213"/>
      <c r="D64" s="214"/>
      <c r="E64" s="214"/>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0">
        <f>254.991943215069/12</f>
        <v>21.249328601255751</v>
      </c>
      <c r="D66" s="220" t="s">
        <v>1403</v>
      </c>
      <c r="E66" s="215"/>
      <c r="F66" s="216"/>
      <c r="G66" s="98"/>
      <c r="H66" s="64"/>
      <c r="L66" s="64"/>
      <c r="M66" s="64"/>
    </row>
    <row r="67" spans="1:13" x14ac:dyDescent="0.35">
      <c r="B67" s="83"/>
      <c r="C67" s="208"/>
      <c r="D67" s="208"/>
      <c r="E67" s="215"/>
      <c r="F67" s="216"/>
      <c r="G67" s="98"/>
      <c r="H67" s="64"/>
      <c r="L67" s="64"/>
      <c r="M67" s="64"/>
    </row>
    <row r="68" spans="1:13" x14ac:dyDescent="0.35">
      <c r="B68" s="83" t="s">
        <v>1585</v>
      </c>
      <c r="C68" s="215"/>
      <c r="D68" s="215"/>
      <c r="E68" s="215"/>
      <c r="F68" s="215"/>
      <c r="G68" s="98"/>
      <c r="H68" s="64"/>
      <c r="L68" s="64"/>
      <c r="M68" s="64"/>
    </row>
    <row r="69" spans="1:13" x14ac:dyDescent="0.35">
      <c r="B69" s="83" t="s">
        <v>171</v>
      </c>
      <c r="C69" s="208"/>
      <c r="D69" s="208"/>
      <c r="E69" s="215"/>
      <c r="F69" s="215"/>
      <c r="G69" s="98"/>
      <c r="H69" s="64"/>
      <c r="L69" s="64"/>
      <c r="M69" s="64"/>
    </row>
    <row r="70" spans="1:13" x14ac:dyDescent="0.35">
      <c r="A70" s="66" t="s">
        <v>172</v>
      </c>
      <c r="B70" s="182" t="s">
        <v>1756</v>
      </c>
      <c r="C70" s="220">
        <f>(357769.8+145000000)/1000000</f>
        <v>145.3577698</v>
      </c>
      <c r="D70" s="220" t="s">
        <v>1403</v>
      </c>
      <c r="E70" s="217"/>
      <c r="F70" s="92">
        <f t="shared" ref="F70:F76" si="2">IF($C$77=0,"",IF(C70="[for completion]","",C70/$C$77))</f>
        <v>7.6374914678887448E-3</v>
      </c>
      <c r="G70" s="92" t="str">
        <f>IF($D$77=0,"",IF(D70="[Mark as ND1 if not relevant]","",D70/$D$77))</f>
        <v/>
      </c>
      <c r="H70" s="64"/>
      <c r="L70" s="64"/>
      <c r="M70" s="64"/>
    </row>
    <row r="71" spans="1:13" x14ac:dyDescent="0.35">
      <c r="A71" s="66" t="s">
        <v>173</v>
      </c>
      <c r="B71" s="183" t="s">
        <v>1757</v>
      </c>
      <c r="C71" s="220">
        <f>(8537716.52+105000000)/1000000</f>
        <v>113.53771651999999</v>
      </c>
      <c r="D71" s="220" t="s">
        <v>1403</v>
      </c>
      <c r="E71" s="217"/>
      <c r="F71" s="92">
        <f t="shared" si="2"/>
        <v>5.9655795654968216E-3</v>
      </c>
      <c r="G71" s="92" t="str">
        <f t="shared" ref="G71:G76" si="3">IF($D$77=0,"",IF(D71="[Mark as ND1 if not relevant]","",D71/$D$77))</f>
        <v/>
      </c>
      <c r="H71" s="64"/>
      <c r="L71" s="64"/>
      <c r="M71" s="64"/>
    </row>
    <row r="72" spans="1:13" x14ac:dyDescent="0.35">
      <c r="A72" s="66" t="s">
        <v>174</v>
      </c>
      <c r="B72" s="182" t="s">
        <v>1758</v>
      </c>
      <c r="C72" s="220">
        <v>24.224306259999999</v>
      </c>
      <c r="D72" s="220" t="s">
        <v>1403</v>
      </c>
      <c r="E72" s="217"/>
      <c r="F72" s="92">
        <f t="shared" si="2"/>
        <v>1.2728107526060427E-3</v>
      </c>
      <c r="G72" s="92" t="str">
        <f t="shared" si="3"/>
        <v/>
      </c>
      <c r="H72" s="64"/>
      <c r="L72" s="64"/>
      <c r="M72" s="64"/>
    </row>
    <row r="73" spans="1:13" x14ac:dyDescent="0.35">
      <c r="A73" s="66" t="s">
        <v>175</v>
      </c>
      <c r="B73" s="182" t="s">
        <v>1759</v>
      </c>
      <c r="C73" s="220">
        <v>51.610629090000103</v>
      </c>
      <c r="D73" s="220" t="s">
        <v>1403</v>
      </c>
      <c r="E73" s="217"/>
      <c r="F73" s="92">
        <f t="shared" si="2"/>
        <v>2.7117624318920065E-3</v>
      </c>
      <c r="G73" s="92" t="str">
        <f t="shared" si="3"/>
        <v/>
      </c>
      <c r="H73" s="64"/>
      <c r="L73" s="64"/>
      <c r="M73" s="64"/>
    </row>
    <row r="74" spans="1:13" x14ac:dyDescent="0.35">
      <c r="A74" s="66" t="s">
        <v>176</v>
      </c>
      <c r="B74" s="182" t="s">
        <v>1760</v>
      </c>
      <c r="C74" s="220">
        <v>88.220052680000094</v>
      </c>
      <c r="D74" s="220" t="s">
        <v>1403</v>
      </c>
      <c r="E74" s="217"/>
      <c r="F74" s="92">
        <f t="shared" si="2"/>
        <v>4.6353208402086831E-3</v>
      </c>
      <c r="G74" s="92" t="str">
        <f t="shared" si="3"/>
        <v/>
      </c>
      <c r="H74" s="64"/>
      <c r="L74" s="64"/>
      <c r="M74" s="64"/>
    </row>
    <row r="75" spans="1:13" x14ac:dyDescent="0.35">
      <c r="A75" s="66" t="s">
        <v>177</v>
      </c>
      <c r="B75" s="182" t="s">
        <v>1761</v>
      </c>
      <c r="C75" s="220">
        <v>971.32729267000195</v>
      </c>
      <c r="D75" s="220" t="s">
        <v>1403</v>
      </c>
      <c r="E75" s="217"/>
      <c r="F75" s="92">
        <f t="shared" si="2"/>
        <v>5.1036170412505973E-2</v>
      </c>
      <c r="G75" s="92" t="str">
        <f t="shared" si="3"/>
        <v/>
      </c>
      <c r="H75" s="64"/>
      <c r="L75" s="64"/>
      <c r="M75" s="64"/>
    </row>
    <row r="76" spans="1:13" x14ac:dyDescent="0.35">
      <c r="A76" s="66" t="s">
        <v>178</v>
      </c>
      <c r="B76" s="182" t="s">
        <v>1762</v>
      </c>
      <c r="C76" s="194">
        <v>17637.857379859801</v>
      </c>
      <c r="D76" s="220" t="s">
        <v>1403</v>
      </c>
      <c r="E76" s="217"/>
      <c r="F76" s="92">
        <f t="shared" si="2"/>
        <v>0.92674086452940174</v>
      </c>
      <c r="G76" s="92" t="str">
        <f t="shared" si="3"/>
        <v/>
      </c>
      <c r="H76" s="64"/>
      <c r="L76" s="64"/>
      <c r="M76" s="64"/>
    </row>
    <row r="77" spans="1:13" x14ac:dyDescent="0.35">
      <c r="A77" s="66" t="s">
        <v>179</v>
      </c>
      <c r="B77" s="99" t="s">
        <v>158</v>
      </c>
      <c r="C77" s="196">
        <f>SUM(C70:C76)</f>
        <v>19032.135146879802</v>
      </c>
      <c r="D77" s="221">
        <f>SUM(D70:D76)</f>
        <v>0</v>
      </c>
      <c r="E77" s="217"/>
      <c r="F77" s="94">
        <f>SUM(F70:F76)</f>
        <v>1</v>
      </c>
      <c r="G77" s="94">
        <f>SUM(G70:G76)</f>
        <v>0</v>
      </c>
      <c r="H77" s="64"/>
      <c r="L77" s="64"/>
      <c r="M77" s="64"/>
    </row>
    <row r="78" spans="1:13" outlineLevel="1" x14ac:dyDescent="0.35">
      <c r="A78" s="66" t="s">
        <v>180</v>
      </c>
      <c r="B78" s="100" t="s">
        <v>181</v>
      </c>
      <c r="C78" s="221">
        <v>0</v>
      </c>
      <c r="D78" s="218"/>
      <c r="E78" s="217"/>
      <c r="F78" s="92">
        <f>IF($C$77=0,"",IF(C78="[for completion]","",C78/$C$77))</f>
        <v>0</v>
      </c>
      <c r="G78" s="92" t="str">
        <f t="shared" ref="G78:G87" si="4">IF($D$77=0,"",IF(D78="[for completion]","",D78/$D$77))</f>
        <v/>
      </c>
      <c r="H78" s="64"/>
      <c r="L78" s="64"/>
      <c r="M78" s="64"/>
    </row>
    <row r="79" spans="1:13" outlineLevel="1" x14ac:dyDescent="0.35">
      <c r="A79" s="66" t="s">
        <v>182</v>
      </c>
      <c r="B79" s="100" t="s">
        <v>183</v>
      </c>
      <c r="C79" s="221">
        <f>60269.1/1000000</f>
        <v>6.0269099999999999E-2</v>
      </c>
      <c r="D79" s="218"/>
      <c r="E79" s="217"/>
      <c r="F79" s="92">
        <f t="shared" ref="F79:F87" si="5">IF($C$77=0,"",IF(C79="[for completion]","",C79/$C$77))</f>
        <v>3.1667019772020029E-6</v>
      </c>
      <c r="G79" s="92" t="str">
        <f t="shared" si="4"/>
        <v/>
      </c>
      <c r="H79" s="64"/>
      <c r="L79" s="64"/>
      <c r="M79" s="64"/>
    </row>
    <row r="80" spans="1:13" outlineLevel="1" x14ac:dyDescent="0.35">
      <c r="A80" s="66" t="s">
        <v>184</v>
      </c>
      <c r="B80" s="100" t="s">
        <v>185</v>
      </c>
      <c r="C80" s="221">
        <f>C70-C79</f>
        <v>145.2975007</v>
      </c>
      <c r="D80" s="218"/>
      <c r="E80" s="217"/>
      <c r="F80" s="92">
        <f t="shared" si="5"/>
        <v>7.634324765911543E-3</v>
      </c>
      <c r="G80" s="92" t="str">
        <f t="shared" si="4"/>
        <v/>
      </c>
      <c r="H80" s="64"/>
      <c r="L80" s="64"/>
      <c r="M80" s="64"/>
    </row>
    <row r="81" spans="1:13" outlineLevel="1" x14ac:dyDescent="0.35">
      <c r="A81" s="66" t="s">
        <v>186</v>
      </c>
      <c r="B81" s="100" t="s">
        <v>187</v>
      </c>
      <c r="C81" s="221">
        <f>2594995.89/1000000</f>
        <v>2.5949958900000003</v>
      </c>
      <c r="D81" s="218"/>
      <c r="E81" s="217"/>
      <c r="F81" s="92">
        <f t="shared" si="5"/>
        <v>1.3634812226653579E-4</v>
      </c>
      <c r="G81" s="92" t="str">
        <f t="shared" si="4"/>
        <v/>
      </c>
      <c r="H81" s="64"/>
      <c r="L81" s="64"/>
      <c r="M81" s="64"/>
    </row>
    <row r="82" spans="1:13" outlineLevel="1" x14ac:dyDescent="0.35">
      <c r="A82" s="66" t="s">
        <v>188</v>
      </c>
      <c r="B82" s="100" t="s">
        <v>189</v>
      </c>
      <c r="C82" s="221">
        <f>C71-C81</f>
        <v>110.94272062999998</v>
      </c>
      <c r="D82" s="218"/>
      <c r="E82" s="217"/>
      <c r="F82" s="92">
        <f t="shared" si="5"/>
        <v>5.8292314432302848E-3</v>
      </c>
      <c r="G82" s="92" t="str">
        <f t="shared" si="4"/>
        <v/>
      </c>
      <c r="H82" s="64"/>
      <c r="L82" s="64"/>
      <c r="M82" s="64"/>
    </row>
    <row r="83" spans="1:13" outlineLevel="1" x14ac:dyDescent="0.35">
      <c r="A83" s="66" t="s">
        <v>190</v>
      </c>
      <c r="B83" s="100"/>
      <c r="C83" s="210"/>
      <c r="D83" s="210"/>
      <c r="E83" s="217"/>
      <c r="F83" s="92"/>
      <c r="G83" s="92"/>
      <c r="H83" s="64"/>
      <c r="L83" s="64"/>
      <c r="M83" s="64"/>
    </row>
    <row r="84" spans="1:13" outlineLevel="1" x14ac:dyDescent="0.35">
      <c r="A84" s="66" t="s">
        <v>191</v>
      </c>
      <c r="B84" s="100"/>
      <c r="C84" s="210"/>
      <c r="D84" s="210"/>
      <c r="E84" s="217"/>
      <c r="F84" s="92"/>
      <c r="G84" s="92"/>
      <c r="H84" s="64"/>
      <c r="L84" s="64"/>
      <c r="M84" s="64"/>
    </row>
    <row r="85" spans="1:13" outlineLevel="1" x14ac:dyDescent="0.35">
      <c r="A85" s="66" t="s">
        <v>192</v>
      </c>
      <c r="B85" s="100"/>
      <c r="C85" s="210"/>
      <c r="D85" s="210"/>
      <c r="E85" s="217"/>
      <c r="F85" s="92"/>
      <c r="G85" s="92"/>
      <c r="H85" s="64"/>
      <c r="L85" s="64"/>
      <c r="M85" s="64"/>
    </row>
    <row r="86" spans="1:13" outlineLevel="1" x14ac:dyDescent="0.35">
      <c r="A86" s="66" t="s">
        <v>193</v>
      </c>
      <c r="B86" s="99"/>
      <c r="C86" s="210"/>
      <c r="D86" s="210"/>
      <c r="E86" s="217"/>
      <c r="F86" s="92">
        <f t="shared" si="5"/>
        <v>0</v>
      </c>
      <c r="G86" s="92" t="str">
        <f t="shared" si="4"/>
        <v/>
      </c>
      <c r="H86" s="64"/>
      <c r="L86" s="64"/>
      <c r="M86" s="64"/>
    </row>
    <row r="87" spans="1:13" outlineLevel="1" x14ac:dyDescent="0.35">
      <c r="A87" s="66" t="s">
        <v>194</v>
      </c>
      <c r="B87" s="100"/>
      <c r="C87" s="210"/>
      <c r="D87" s="210"/>
      <c r="E87" s="217"/>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0">
        <v>3.704584815238976</v>
      </c>
      <c r="D89" s="220" t="s">
        <v>1406</v>
      </c>
      <c r="E89" s="215"/>
      <c r="F89" s="216"/>
      <c r="G89" s="98"/>
      <c r="H89" s="64"/>
      <c r="L89" s="64"/>
      <c r="M89" s="64"/>
    </row>
    <row r="90" spans="1:13" x14ac:dyDescent="0.35">
      <c r="B90" s="83"/>
      <c r="C90" s="208"/>
      <c r="E90" s="215"/>
      <c r="F90" s="216"/>
      <c r="G90" s="98"/>
      <c r="H90" s="64"/>
      <c r="L90" s="64"/>
      <c r="M90" s="64"/>
    </row>
    <row r="91" spans="1:13" x14ac:dyDescent="0.35">
      <c r="B91" s="83" t="s">
        <v>1586</v>
      </c>
      <c r="C91" s="215"/>
      <c r="D91" s="80"/>
      <c r="E91" s="215"/>
      <c r="F91" s="215"/>
      <c r="G91" s="98"/>
      <c r="H91" s="64"/>
      <c r="L91" s="64"/>
      <c r="M91" s="64"/>
    </row>
    <row r="92" spans="1:13" x14ac:dyDescent="0.35">
      <c r="A92" s="66" t="s">
        <v>199</v>
      </c>
      <c r="B92" s="83" t="s">
        <v>171</v>
      </c>
      <c r="C92" s="208"/>
      <c r="E92" s="215"/>
      <c r="F92" s="80"/>
      <c r="G92" s="98"/>
      <c r="H92" s="64"/>
      <c r="L92" s="64"/>
      <c r="M92" s="64"/>
    </row>
    <row r="93" spans="1:13" x14ac:dyDescent="0.35">
      <c r="A93" s="66" t="s">
        <v>200</v>
      </c>
      <c r="B93" s="183" t="s">
        <v>1756</v>
      </c>
      <c r="C93" s="194">
        <v>0</v>
      </c>
      <c r="D93" s="66" t="s">
        <v>1406</v>
      </c>
      <c r="E93" s="217"/>
      <c r="F93" s="92">
        <f>IF($C$100=0,"",IF(C93="[for completion]","",IF(C93="","",C93/$C$100)))</f>
        <v>0</v>
      </c>
      <c r="G93" s="92" t="str">
        <f>IF($D$100=0,"",IF(D93="[Mark as ND1 if not relevant]","",IF(D93="","",D93/$D$100)))</f>
        <v/>
      </c>
      <c r="H93" s="64"/>
      <c r="L93" s="64"/>
      <c r="M93" s="64"/>
    </row>
    <row r="94" spans="1:13" x14ac:dyDescent="0.35">
      <c r="A94" s="66" t="s">
        <v>201</v>
      </c>
      <c r="B94" s="183" t="s">
        <v>1757</v>
      </c>
      <c r="C94" s="194">
        <v>1030</v>
      </c>
      <c r="D94" s="66" t="s">
        <v>1406</v>
      </c>
      <c r="E94" s="217"/>
      <c r="F94" s="92">
        <f t="shared" ref="F94:F99" si="6">IF($C$100=0,"",IF(C94="[for completion]","",IF(C94="","",C94/$C$100)))</f>
        <v>6.4571507239406314E-2</v>
      </c>
      <c r="G94" s="92" t="str">
        <f t="shared" ref="G94:G99" si="7">IF($D$100=0,"",IF(D94="[Mark as ND1 if not relevant]","",IF(D94="","",D94/$D$100)))</f>
        <v/>
      </c>
      <c r="H94" s="64"/>
      <c r="L94" s="64"/>
      <c r="M94" s="64"/>
    </row>
    <row r="95" spans="1:13" x14ac:dyDescent="0.35">
      <c r="A95" s="66" t="s">
        <v>202</v>
      </c>
      <c r="B95" s="183" t="s">
        <v>1758</v>
      </c>
      <c r="C95" s="194">
        <f>5967.4</f>
        <v>5967.4</v>
      </c>
      <c r="D95" s="66" t="s">
        <v>1406</v>
      </c>
      <c r="E95" s="217"/>
      <c r="F95" s="92">
        <f t="shared" si="6"/>
        <v>0.37410098281595461</v>
      </c>
      <c r="G95" s="92" t="str">
        <f t="shared" si="7"/>
        <v/>
      </c>
      <c r="H95" s="64"/>
      <c r="L95" s="64"/>
      <c r="M95" s="64"/>
    </row>
    <row r="96" spans="1:13" x14ac:dyDescent="0.35">
      <c r="A96" s="66" t="s">
        <v>203</v>
      </c>
      <c r="B96" s="183" t="s">
        <v>1759</v>
      </c>
      <c r="C96" s="194">
        <f>2855.608</f>
        <v>2855.6080000000002</v>
      </c>
      <c r="D96" s="66" t="s">
        <v>1406</v>
      </c>
      <c r="E96" s="217"/>
      <c r="F96" s="92">
        <f t="shared" si="6"/>
        <v>0.17902030353874429</v>
      </c>
      <c r="G96" s="92" t="str">
        <f t="shared" si="7"/>
        <v/>
      </c>
      <c r="H96" s="64"/>
      <c r="L96" s="64"/>
      <c r="M96" s="64"/>
    </row>
    <row r="97" spans="1:14" x14ac:dyDescent="0.35">
      <c r="A97" s="66" t="s">
        <v>204</v>
      </c>
      <c r="B97" s="183" t="s">
        <v>1760</v>
      </c>
      <c r="C97" s="194">
        <v>2932.3</v>
      </c>
      <c r="D97" s="66" t="s">
        <v>1406</v>
      </c>
      <c r="E97" s="217"/>
      <c r="F97" s="92">
        <f t="shared" si="6"/>
        <v>0.18382818512437976</v>
      </c>
      <c r="G97" s="92" t="str">
        <f t="shared" si="7"/>
        <v/>
      </c>
      <c r="H97" s="64"/>
      <c r="L97" s="64"/>
      <c r="M97" s="64"/>
    </row>
    <row r="98" spans="1:14" x14ac:dyDescent="0.35">
      <c r="A98" s="66" t="s">
        <v>205</v>
      </c>
      <c r="B98" s="183" t="s">
        <v>1761</v>
      </c>
      <c r="C98" s="194">
        <v>3166</v>
      </c>
      <c r="D98" s="66" t="s">
        <v>1406</v>
      </c>
      <c r="E98" s="217"/>
      <c r="F98" s="92">
        <f t="shared" si="6"/>
        <v>0.19847902128151496</v>
      </c>
      <c r="G98" s="92" t="str">
        <f t="shared" si="7"/>
        <v/>
      </c>
      <c r="H98" s="64"/>
      <c r="L98" s="64"/>
      <c r="M98" s="64"/>
    </row>
    <row r="99" spans="1:14" x14ac:dyDescent="0.35">
      <c r="A99" s="66" t="s">
        <v>206</v>
      </c>
      <c r="B99" s="183" t="s">
        <v>1762</v>
      </c>
      <c r="C99" s="194">
        <v>0</v>
      </c>
      <c r="D99" s="66" t="s">
        <v>1406</v>
      </c>
      <c r="E99" s="217"/>
      <c r="F99" s="92">
        <f t="shared" si="6"/>
        <v>0</v>
      </c>
      <c r="G99" s="92" t="str">
        <f t="shared" si="7"/>
        <v/>
      </c>
      <c r="H99" s="64"/>
      <c r="L99" s="64"/>
      <c r="M99" s="64"/>
    </row>
    <row r="100" spans="1:14" x14ac:dyDescent="0.35">
      <c r="A100" s="66" t="s">
        <v>207</v>
      </c>
      <c r="B100" s="99" t="s">
        <v>158</v>
      </c>
      <c r="C100" s="196">
        <f>SUM(C93:C99)</f>
        <v>15951.308000000001</v>
      </c>
      <c r="D100" s="91">
        <f>SUM(D93:D99)</f>
        <v>0</v>
      </c>
      <c r="E100" s="217"/>
      <c r="F100" s="94">
        <f>SUM(F93:F99)</f>
        <v>0.99999999999999989</v>
      </c>
      <c r="G100" s="94">
        <f>SUM(G93:G99)</f>
        <v>0</v>
      </c>
      <c r="H100" s="64"/>
      <c r="L100" s="64"/>
      <c r="M100" s="64"/>
    </row>
    <row r="101" spans="1:14" outlineLevel="1" x14ac:dyDescent="0.35">
      <c r="A101" s="66" t="s">
        <v>208</v>
      </c>
      <c r="B101" s="100" t="s">
        <v>181</v>
      </c>
      <c r="C101" s="196">
        <v>0</v>
      </c>
      <c r="D101" s="210"/>
      <c r="E101" s="217"/>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0"/>
      <c r="E102" s="217"/>
      <c r="F102" s="92">
        <f t="shared" si="8"/>
        <v>0</v>
      </c>
      <c r="G102" s="92" t="str">
        <f t="shared" si="9"/>
        <v/>
      </c>
      <c r="H102" s="64"/>
      <c r="L102" s="64"/>
      <c r="M102" s="64"/>
    </row>
    <row r="103" spans="1:14" outlineLevel="1" x14ac:dyDescent="0.35">
      <c r="A103" s="66" t="s">
        <v>210</v>
      </c>
      <c r="B103" s="100" t="s">
        <v>185</v>
      </c>
      <c r="C103" s="196">
        <v>0</v>
      </c>
      <c r="D103" s="210"/>
      <c r="E103" s="217"/>
      <c r="F103" s="92">
        <f t="shared" si="8"/>
        <v>0</v>
      </c>
      <c r="G103" s="92" t="str">
        <f t="shared" si="9"/>
        <v/>
      </c>
      <c r="H103" s="64"/>
      <c r="L103" s="64"/>
      <c r="M103" s="64"/>
    </row>
    <row r="104" spans="1:14" outlineLevel="1" x14ac:dyDescent="0.35">
      <c r="A104" s="66" t="s">
        <v>211</v>
      </c>
      <c r="B104" s="100" t="s">
        <v>187</v>
      </c>
      <c r="C104" s="196">
        <v>30</v>
      </c>
      <c r="D104" s="210"/>
      <c r="E104" s="217"/>
      <c r="F104" s="92">
        <f t="shared" si="8"/>
        <v>1.8807235118273686E-3</v>
      </c>
      <c r="G104" s="92" t="str">
        <f t="shared" si="9"/>
        <v/>
      </c>
      <c r="H104" s="64"/>
      <c r="L104" s="64"/>
      <c r="M104" s="64"/>
    </row>
    <row r="105" spans="1:14" outlineLevel="1" x14ac:dyDescent="0.35">
      <c r="A105" s="66" t="s">
        <v>212</v>
      </c>
      <c r="B105" s="100" t="s">
        <v>189</v>
      </c>
      <c r="C105" s="196">
        <v>1000</v>
      </c>
      <c r="D105" s="210"/>
      <c r="E105" s="217"/>
      <c r="F105" s="92">
        <f t="shared" si="8"/>
        <v>6.2690783727578955E-2</v>
      </c>
      <c r="G105" s="92" t="str">
        <f t="shared" si="9"/>
        <v/>
      </c>
      <c r="H105" s="64"/>
      <c r="L105" s="64"/>
      <c r="M105" s="64"/>
    </row>
    <row r="106" spans="1:14" outlineLevel="1" x14ac:dyDescent="0.35">
      <c r="A106" s="66" t="s">
        <v>213</v>
      </c>
      <c r="B106" s="100"/>
      <c r="C106" s="210"/>
      <c r="D106" s="210"/>
      <c r="E106" s="217"/>
      <c r="F106" s="92"/>
      <c r="G106" s="92"/>
      <c r="H106" s="64"/>
      <c r="L106" s="64"/>
      <c r="M106" s="64"/>
    </row>
    <row r="107" spans="1:14" outlineLevel="1" x14ac:dyDescent="0.35">
      <c r="A107" s="66" t="s">
        <v>214</v>
      </c>
      <c r="B107" s="100"/>
      <c r="C107" s="210"/>
      <c r="D107" s="210"/>
      <c r="E107" s="217"/>
      <c r="F107" s="211"/>
      <c r="G107" s="92"/>
      <c r="H107" s="64"/>
      <c r="L107" s="64"/>
      <c r="M107" s="64"/>
    </row>
    <row r="108" spans="1:14" outlineLevel="1" x14ac:dyDescent="0.35">
      <c r="A108" s="66" t="s">
        <v>215</v>
      </c>
      <c r="B108" s="99"/>
      <c r="C108" s="210"/>
      <c r="D108" s="210"/>
      <c r="E108" s="217"/>
      <c r="F108" s="211"/>
      <c r="G108" s="92"/>
      <c r="H108" s="64"/>
      <c r="L108" s="64"/>
      <c r="M108" s="64"/>
    </row>
    <row r="109" spans="1:14" outlineLevel="1" x14ac:dyDescent="0.35">
      <c r="A109" s="66" t="s">
        <v>216</v>
      </c>
      <c r="B109" s="100"/>
      <c r="C109" s="210"/>
      <c r="D109" s="210"/>
      <c r="E109" s="217"/>
      <c r="F109" s="211"/>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1"/>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1"/>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1"/>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1"/>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1"/>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17"/>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17"/>
      <c r="F118" s="92">
        <f t="shared" si="10"/>
        <v>0</v>
      </c>
      <c r="G118" s="92" t="str">
        <f t="shared" si="11"/>
        <v/>
      </c>
      <c r="L118" s="83" t="s">
        <v>237</v>
      </c>
      <c r="M118" s="64"/>
    </row>
    <row r="119" spans="1:14" x14ac:dyDescent="0.35">
      <c r="A119" s="66" t="s">
        <v>232</v>
      </c>
      <c r="B119" s="83" t="s">
        <v>1770</v>
      </c>
      <c r="C119" s="66">
        <v>0</v>
      </c>
      <c r="D119" s="150" t="s">
        <v>1406</v>
      </c>
      <c r="E119" s="217"/>
      <c r="F119" s="92">
        <f t="shared" si="10"/>
        <v>0</v>
      </c>
      <c r="G119" s="92" t="str">
        <f t="shared" si="11"/>
        <v/>
      </c>
      <c r="L119" s="83" t="s">
        <v>1770</v>
      </c>
      <c r="M119" s="64"/>
    </row>
    <row r="120" spans="1:14" x14ac:dyDescent="0.35">
      <c r="A120" s="66" t="s">
        <v>234</v>
      </c>
      <c r="B120" s="83" t="s">
        <v>239</v>
      </c>
      <c r="C120" s="66">
        <v>0</v>
      </c>
      <c r="D120" s="150" t="s">
        <v>1406</v>
      </c>
      <c r="E120" s="217"/>
      <c r="F120" s="92">
        <f t="shared" si="10"/>
        <v>0</v>
      </c>
      <c r="G120" s="92" t="str">
        <f t="shared" si="11"/>
        <v/>
      </c>
      <c r="L120" s="83" t="s">
        <v>239</v>
      </c>
      <c r="M120" s="64"/>
    </row>
    <row r="121" spans="1:14" x14ac:dyDescent="0.35">
      <c r="A121" s="66" t="s">
        <v>236</v>
      </c>
      <c r="B121" s="83" t="s">
        <v>1777</v>
      </c>
      <c r="C121" s="66">
        <v>0</v>
      </c>
      <c r="D121" s="150" t="s">
        <v>1406</v>
      </c>
      <c r="E121" s="217"/>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17"/>
      <c r="F122" s="92">
        <f t="shared" si="10"/>
        <v>0</v>
      </c>
      <c r="G122" s="92" t="str">
        <f t="shared" si="11"/>
        <v/>
      </c>
      <c r="L122" s="83" t="s">
        <v>241</v>
      </c>
      <c r="M122" s="64"/>
    </row>
    <row r="123" spans="1:14" x14ac:dyDescent="0.35">
      <c r="A123" s="66" t="s">
        <v>240</v>
      </c>
      <c r="B123" s="83" t="s">
        <v>228</v>
      </c>
      <c r="C123" s="66">
        <v>0</v>
      </c>
      <c r="D123" s="150" t="s">
        <v>1406</v>
      </c>
      <c r="E123" s="217"/>
      <c r="F123" s="92">
        <f t="shared" si="10"/>
        <v>0</v>
      </c>
      <c r="G123" s="92" t="str">
        <f t="shared" si="11"/>
        <v/>
      </c>
      <c r="L123" s="83" t="s">
        <v>228</v>
      </c>
      <c r="M123" s="64"/>
    </row>
    <row r="124" spans="1:14" x14ac:dyDescent="0.35">
      <c r="A124" s="66" t="s">
        <v>242</v>
      </c>
      <c r="B124" s="183" t="s">
        <v>1772</v>
      </c>
      <c r="C124" s="194">
        <v>19032.135146879798</v>
      </c>
      <c r="D124" s="150" t="s">
        <v>1406</v>
      </c>
      <c r="E124" s="217"/>
      <c r="F124" s="92">
        <f t="shared" si="10"/>
        <v>1</v>
      </c>
      <c r="G124" s="92" t="str">
        <f t="shared" si="11"/>
        <v/>
      </c>
      <c r="L124" s="183" t="s">
        <v>1772</v>
      </c>
      <c r="M124" s="64"/>
    </row>
    <row r="125" spans="1:14" x14ac:dyDescent="0.35">
      <c r="A125" s="66" t="s">
        <v>244</v>
      </c>
      <c r="B125" s="83" t="s">
        <v>243</v>
      </c>
      <c r="C125" s="66">
        <v>0</v>
      </c>
      <c r="D125" s="150" t="s">
        <v>1406</v>
      </c>
      <c r="E125" s="217"/>
      <c r="F125" s="92">
        <f t="shared" si="10"/>
        <v>0</v>
      </c>
      <c r="G125" s="92" t="str">
        <f t="shared" si="11"/>
        <v/>
      </c>
      <c r="L125" s="83" t="s">
        <v>243</v>
      </c>
      <c r="M125" s="64"/>
    </row>
    <row r="126" spans="1:14" x14ac:dyDescent="0.35">
      <c r="A126" s="66" t="s">
        <v>246</v>
      </c>
      <c r="B126" s="83" t="s">
        <v>245</v>
      </c>
      <c r="C126" s="66">
        <v>0</v>
      </c>
      <c r="D126" s="150" t="s">
        <v>1406</v>
      </c>
      <c r="E126" s="217"/>
      <c r="F126" s="92">
        <f t="shared" si="10"/>
        <v>0</v>
      </c>
      <c r="G126" s="92" t="str">
        <f t="shared" si="11"/>
        <v/>
      </c>
      <c r="H126" s="96"/>
      <c r="L126" s="83" t="s">
        <v>245</v>
      </c>
      <c r="M126" s="64"/>
    </row>
    <row r="127" spans="1:14" x14ac:dyDescent="0.35">
      <c r="A127" s="66" t="s">
        <v>247</v>
      </c>
      <c r="B127" s="83" t="s">
        <v>1771</v>
      </c>
      <c r="C127" s="66">
        <v>0</v>
      </c>
      <c r="D127" s="150" t="s">
        <v>1406</v>
      </c>
      <c r="E127" s="217"/>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17"/>
      <c r="F128" s="92">
        <f t="shared" si="10"/>
        <v>0</v>
      </c>
      <c r="G128" s="92" t="str">
        <f t="shared" si="11"/>
        <v/>
      </c>
      <c r="H128" s="64"/>
      <c r="L128" s="64"/>
      <c r="M128" s="64"/>
    </row>
    <row r="129" spans="1:14" x14ac:dyDescent="0.35">
      <c r="A129" s="66" t="s">
        <v>1776</v>
      </c>
      <c r="B129" s="99" t="s">
        <v>158</v>
      </c>
      <c r="C129" s="194">
        <f>SUM(C112:C128)</f>
        <v>19032.135146879798</v>
      </c>
      <c r="D129" s="66">
        <f>SUM(D112:D128)</f>
        <v>0</v>
      </c>
      <c r="E129" s="217"/>
      <c r="F129" s="102">
        <f>SUM(F112:F128)</f>
        <v>1</v>
      </c>
      <c r="G129" s="102">
        <f>SUM(G112:G128)</f>
        <v>0</v>
      </c>
      <c r="H129" s="64"/>
      <c r="L129" s="64"/>
      <c r="M129" s="64"/>
    </row>
    <row r="130" spans="1:14" outlineLevel="1" x14ac:dyDescent="0.35">
      <c r="A130" s="66" t="s">
        <v>248</v>
      </c>
      <c r="B130" s="95" t="s">
        <v>160</v>
      </c>
      <c r="D130" s="208"/>
      <c r="E130" s="217"/>
      <c r="F130" s="92" t="str">
        <f>IF($C$129=0,"",IF(C130="[for completion]","",IF(C130="","",C130/$C$129)))</f>
        <v/>
      </c>
      <c r="G130" s="92" t="str">
        <f>IF($D$129=0,"",IF(D130="[for completion]","",IF(D130="","",D130/$D$129)))</f>
        <v/>
      </c>
      <c r="H130" s="64"/>
      <c r="L130" s="64"/>
      <c r="M130" s="64"/>
    </row>
    <row r="131" spans="1:14" outlineLevel="1" x14ac:dyDescent="0.35">
      <c r="A131" s="66" t="s">
        <v>249</v>
      </c>
      <c r="B131" s="95" t="s">
        <v>160</v>
      </c>
      <c r="C131" s="208"/>
      <c r="D131" s="208"/>
      <c r="E131" s="217"/>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08"/>
      <c r="D132" s="208"/>
      <c r="E132" s="217"/>
      <c r="F132" s="92">
        <f t="shared" si="16"/>
        <v>0</v>
      </c>
      <c r="G132" s="92" t="str">
        <f t="shared" si="17"/>
        <v/>
      </c>
      <c r="H132" s="64"/>
      <c r="L132" s="64"/>
      <c r="M132" s="64"/>
    </row>
    <row r="133" spans="1:14" outlineLevel="1" x14ac:dyDescent="0.35">
      <c r="A133" s="66" t="s">
        <v>251</v>
      </c>
      <c r="B133" s="95" t="s">
        <v>160</v>
      </c>
      <c r="C133" s="208"/>
      <c r="D133" s="208"/>
      <c r="E133" s="217"/>
      <c r="F133" s="92">
        <f t="shared" si="16"/>
        <v>0</v>
      </c>
      <c r="G133" s="92" t="str">
        <f t="shared" si="17"/>
        <v/>
      </c>
      <c r="H133" s="64"/>
      <c r="L133" s="64"/>
      <c r="M133" s="64"/>
    </row>
    <row r="134" spans="1:14" outlineLevel="1" x14ac:dyDescent="0.35">
      <c r="A134" s="66" t="s">
        <v>252</v>
      </c>
      <c r="B134" s="95" t="s">
        <v>160</v>
      </c>
      <c r="C134" s="208"/>
      <c r="D134" s="208"/>
      <c r="E134" s="217"/>
      <c r="F134" s="92">
        <f t="shared" si="16"/>
        <v>0</v>
      </c>
      <c r="G134" s="92" t="str">
        <f t="shared" si="17"/>
        <v/>
      </c>
      <c r="H134" s="64"/>
      <c r="L134" s="64"/>
      <c r="M134" s="64"/>
    </row>
    <row r="135" spans="1:14" outlineLevel="1" x14ac:dyDescent="0.35">
      <c r="A135" s="66" t="s">
        <v>253</v>
      </c>
      <c r="B135" s="95" t="s">
        <v>160</v>
      </c>
      <c r="C135" s="208"/>
      <c r="D135" s="208"/>
      <c r="E135" s="217"/>
      <c r="F135" s="92">
        <f t="shared" si="16"/>
        <v>0</v>
      </c>
      <c r="G135" s="92" t="str">
        <f t="shared" si="17"/>
        <v/>
      </c>
      <c r="H135" s="64"/>
      <c r="L135" s="64"/>
      <c r="M135" s="64"/>
    </row>
    <row r="136" spans="1:14" outlineLevel="1" x14ac:dyDescent="0.35">
      <c r="A136" s="66" t="s">
        <v>254</v>
      </c>
      <c r="B136" s="95" t="s">
        <v>160</v>
      </c>
      <c r="C136" s="208"/>
      <c r="D136" s="208"/>
      <c r="E136" s="217"/>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11816.308000000001</v>
      </c>
      <c r="D138" s="220">
        <v>3.1470185583200001</v>
      </c>
      <c r="E138" s="211"/>
      <c r="F138" s="92">
        <f>IF($C$155=0,"",IF(C138="[for completion]","",IF(C138="","",C138/$C$155)))</f>
        <v>0.74077360928646108</v>
      </c>
      <c r="G138" s="92">
        <f>IF($D$155=0,"",IF(D138="[for completion]","",IF(D138="","",D138/$D$155)))</f>
        <v>1.972890598263162E-4</v>
      </c>
      <c r="H138" s="64"/>
      <c r="I138" s="66"/>
      <c r="J138" s="66"/>
      <c r="K138" s="66"/>
      <c r="L138" s="64"/>
      <c r="M138" s="64"/>
      <c r="N138" s="64"/>
    </row>
    <row r="139" spans="1:14" s="101" customFormat="1" x14ac:dyDescent="0.35">
      <c r="A139" s="66" t="s">
        <v>257</v>
      </c>
      <c r="B139" s="83" t="s">
        <v>1767</v>
      </c>
      <c r="C139" s="66">
        <v>0</v>
      </c>
      <c r="D139" s="150">
        <v>0</v>
      </c>
      <c r="E139" s="211"/>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1"/>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1"/>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1"/>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17"/>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17"/>
      <c r="F144" s="92">
        <f t="shared" si="18"/>
        <v>0</v>
      </c>
      <c r="G144" s="92">
        <f t="shared" si="19"/>
        <v>0</v>
      </c>
      <c r="H144" s="64"/>
      <c r="L144" s="64"/>
      <c r="M144" s="64"/>
    </row>
    <row r="145" spans="1:13" x14ac:dyDescent="0.35">
      <c r="A145" s="66" t="s">
        <v>263</v>
      </c>
      <c r="B145" s="83" t="s">
        <v>1770</v>
      </c>
      <c r="C145" s="66">
        <v>0</v>
      </c>
      <c r="D145" s="150">
        <v>0</v>
      </c>
      <c r="E145" s="217"/>
      <c r="F145" s="92">
        <f t="shared" si="18"/>
        <v>0</v>
      </c>
      <c r="G145" s="92">
        <f t="shared" si="19"/>
        <v>0</v>
      </c>
      <c r="H145" s="64"/>
      <c r="L145" s="64"/>
      <c r="M145" s="64"/>
    </row>
    <row r="146" spans="1:13" x14ac:dyDescent="0.35">
      <c r="A146" s="66" t="s">
        <v>264</v>
      </c>
      <c r="B146" s="83" t="s">
        <v>239</v>
      </c>
      <c r="C146" s="66">
        <v>0</v>
      </c>
      <c r="D146" s="150">
        <v>0</v>
      </c>
      <c r="E146" s="217"/>
      <c r="F146" s="92">
        <f t="shared" si="18"/>
        <v>0</v>
      </c>
      <c r="G146" s="92">
        <f t="shared" si="19"/>
        <v>0</v>
      </c>
      <c r="H146" s="64"/>
      <c r="L146" s="64"/>
      <c r="M146" s="64"/>
    </row>
    <row r="147" spans="1:13" x14ac:dyDescent="0.35">
      <c r="A147" s="66" t="s">
        <v>265</v>
      </c>
      <c r="B147" s="83" t="s">
        <v>1777</v>
      </c>
      <c r="C147" s="66">
        <v>0</v>
      </c>
      <c r="D147" s="150">
        <v>0</v>
      </c>
      <c r="E147" s="217"/>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17"/>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17"/>
      <c r="F149" s="92">
        <f t="shared" si="22"/>
        <v>0</v>
      </c>
      <c r="G149" s="92">
        <f t="shared" si="23"/>
        <v>0</v>
      </c>
      <c r="H149" s="64"/>
      <c r="L149" s="64"/>
      <c r="M149" s="64"/>
    </row>
    <row r="150" spans="1:13" x14ac:dyDescent="0.35">
      <c r="A150" s="66" t="s">
        <v>268</v>
      </c>
      <c r="B150" s="183" t="s">
        <v>1772</v>
      </c>
      <c r="C150" s="194">
        <v>4135</v>
      </c>
      <c r="D150" s="194">
        <v>15948.160981441701</v>
      </c>
      <c r="E150" s="217"/>
      <c r="F150" s="92">
        <f t="shared" si="22"/>
        <v>0.25922639071353898</v>
      </c>
      <c r="G150" s="92">
        <f t="shared" si="23"/>
        <v>0.9998027109401737</v>
      </c>
      <c r="H150" s="64"/>
      <c r="L150" s="64"/>
      <c r="M150" s="64"/>
    </row>
    <row r="151" spans="1:13" x14ac:dyDescent="0.35">
      <c r="A151" s="66" t="s">
        <v>269</v>
      </c>
      <c r="B151" s="83" t="s">
        <v>243</v>
      </c>
      <c r="C151" s="66">
        <v>0</v>
      </c>
      <c r="D151" s="150">
        <v>0</v>
      </c>
      <c r="E151" s="217"/>
      <c r="F151" s="92">
        <f t="shared" si="22"/>
        <v>0</v>
      </c>
      <c r="G151" s="92">
        <f t="shared" si="23"/>
        <v>0</v>
      </c>
      <c r="H151" s="64"/>
      <c r="L151" s="64"/>
      <c r="M151" s="64"/>
    </row>
    <row r="152" spans="1:13" x14ac:dyDescent="0.35">
      <c r="A152" s="66" t="s">
        <v>270</v>
      </c>
      <c r="B152" s="83" t="s">
        <v>245</v>
      </c>
      <c r="C152" s="66">
        <v>0</v>
      </c>
      <c r="D152" s="150">
        <v>0</v>
      </c>
      <c r="E152" s="217"/>
      <c r="F152" s="92">
        <f t="shared" si="22"/>
        <v>0</v>
      </c>
      <c r="G152" s="92">
        <f t="shared" si="23"/>
        <v>0</v>
      </c>
      <c r="H152" s="64"/>
      <c r="L152" s="64"/>
      <c r="M152" s="64"/>
    </row>
    <row r="153" spans="1:13" x14ac:dyDescent="0.35">
      <c r="A153" s="66" t="s">
        <v>271</v>
      </c>
      <c r="B153" s="83" t="s">
        <v>1771</v>
      </c>
      <c r="C153" s="66">
        <v>0</v>
      </c>
      <c r="D153" s="150">
        <v>0</v>
      </c>
      <c r="E153" s="217"/>
      <c r="F153" s="92">
        <f t="shared" si="22"/>
        <v>0</v>
      </c>
      <c r="G153" s="92">
        <f t="shared" si="23"/>
        <v>0</v>
      </c>
      <c r="H153" s="64"/>
      <c r="L153" s="64"/>
      <c r="M153" s="64"/>
    </row>
    <row r="154" spans="1:13" x14ac:dyDescent="0.35">
      <c r="A154" s="66" t="s">
        <v>1774</v>
      </c>
      <c r="B154" s="83" t="s">
        <v>156</v>
      </c>
      <c r="C154" s="66">
        <v>0</v>
      </c>
      <c r="D154" s="150">
        <v>0</v>
      </c>
      <c r="E154" s="217"/>
      <c r="F154" s="92">
        <f t="shared" si="22"/>
        <v>0</v>
      </c>
      <c r="G154" s="92">
        <f t="shared" si="23"/>
        <v>0</v>
      </c>
      <c r="H154" s="64"/>
      <c r="L154" s="64"/>
      <c r="M154" s="64"/>
    </row>
    <row r="155" spans="1:13" x14ac:dyDescent="0.35">
      <c r="A155" s="66" t="s">
        <v>1778</v>
      </c>
      <c r="B155" s="99" t="s">
        <v>158</v>
      </c>
      <c r="C155" s="194">
        <f>SUM(C138:C154)</f>
        <v>15951.308000000001</v>
      </c>
      <c r="D155" s="194">
        <f>SUM(D138:D154)</f>
        <v>15951.308000000021</v>
      </c>
      <c r="E155" s="217"/>
      <c r="F155" s="102">
        <f>SUM(F138:F154)</f>
        <v>1</v>
      </c>
      <c r="G155" s="102">
        <f>SUM(G138:G154)</f>
        <v>1</v>
      </c>
      <c r="H155" s="64"/>
      <c r="L155" s="64"/>
      <c r="M155" s="64"/>
    </row>
    <row r="156" spans="1:13" outlineLevel="1" x14ac:dyDescent="0.35">
      <c r="A156" s="66" t="s">
        <v>272</v>
      </c>
      <c r="B156" s="95" t="s">
        <v>160</v>
      </c>
      <c r="C156" s="208"/>
      <c r="D156" s="208"/>
      <c r="E156" s="217"/>
      <c r="F156" s="92" t="str">
        <f>IF($C$155=0,"",IF(C156="[for completion]","",IF(C156="","",C156/$C$155)))</f>
        <v/>
      </c>
      <c r="G156" s="92" t="str">
        <f>IF($D$155=0,"",IF(D156="[for completion]","",IF(D156="","",D156/$D$155)))</f>
        <v/>
      </c>
      <c r="H156" s="64"/>
      <c r="L156" s="64"/>
      <c r="M156" s="64"/>
    </row>
    <row r="157" spans="1:13" outlineLevel="1" x14ac:dyDescent="0.35">
      <c r="A157" s="66" t="s">
        <v>273</v>
      </c>
      <c r="B157" s="95" t="s">
        <v>160</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12141.308000000001</v>
      </c>
      <c r="D164" s="194">
        <v>14.822471999999999</v>
      </c>
      <c r="E164" s="212"/>
      <c r="F164" s="92">
        <f>IF($C$167=0,"",IF(C164="[for completion]","",IF(C164="","",C164/$C$167)))</f>
        <v>0.76114811399792415</v>
      </c>
      <c r="G164" s="92">
        <f>IF($D$167=0,"",IF(D164="[for completion]","",IF(D164="","",D164/$D$167)))</f>
        <v>9.2923238646009472E-4</v>
      </c>
      <c r="H164" s="64"/>
      <c r="L164" s="64"/>
      <c r="M164" s="64"/>
    </row>
    <row r="165" spans="1:13" x14ac:dyDescent="0.35">
      <c r="A165" s="66" t="s">
        <v>283</v>
      </c>
      <c r="B165" s="64" t="s">
        <v>284</v>
      </c>
      <c r="C165" s="194">
        <v>3810</v>
      </c>
      <c r="D165" s="194">
        <v>15936.485527999999</v>
      </c>
      <c r="E165" s="212"/>
      <c r="F165" s="92">
        <f t="shared" ref="F165:F166" si="26">IF($C$167=0,"",IF(C165="[for completion]","",IF(C165="","",C165/$C$167)))</f>
        <v>0.2388518860020758</v>
      </c>
      <c r="G165" s="92">
        <f t="shared" ref="G165:G166" si="27">IF($D$167=0,"",IF(D165="[for completion]","",IF(D165="","",D165/$D$167)))</f>
        <v>0.99907076761353997</v>
      </c>
      <c r="H165" s="64"/>
      <c r="L165" s="64"/>
      <c r="M165" s="64"/>
    </row>
    <row r="166" spans="1:13" x14ac:dyDescent="0.35">
      <c r="A166" s="66" t="s">
        <v>285</v>
      </c>
      <c r="B166" s="64" t="s">
        <v>156</v>
      </c>
      <c r="C166" s="194">
        <v>0</v>
      </c>
      <c r="D166" s="194">
        <v>0</v>
      </c>
      <c r="E166" s="212"/>
      <c r="F166" s="92">
        <f t="shared" si="26"/>
        <v>0</v>
      </c>
      <c r="G166" s="92">
        <f t="shared" si="27"/>
        <v>0</v>
      </c>
      <c r="H166" s="64"/>
      <c r="L166" s="64"/>
      <c r="M166" s="64"/>
    </row>
    <row r="167" spans="1:13" x14ac:dyDescent="0.35">
      <c r="A167" s="66" t="s">
        <v>286</v>
      </c>
      <c r="B167" s="104" t="s">
        <v>158</v>
      </c>
      <c r="C167" s="194">
        <f>SUM(C164:C166)</f>
        <v>15951.308000000001</v>
      </c>
      <c r="D167" s="194">
        <f>SUM(D164:D166)</f>
        <v>15951.307999999999</v>
      </c>
      <c r="E167" s="212"/>
      <c r="F167" s="94">
        <f>SUM(F164:F166)</f>
        <v>1</v>
      </c>
      <c r="G167" s="103">
        <f>SUM(G164:G166)</f>
        <v>1</v>
      </c>
      <c r="H167" s="64"/>
      <c r="L167" s="64"/>
      <c r="M167" s="64"/>
    </row>
    <row r="168" spans="1:13" outlineLevel="1" x14ac:dyDescent="0.35">
      <c r="A168" s="66" t="s">
        <v>287</v>
      </c>
      <c r="B168" s="104"/>
      <c r="C168" s="208"/>
      <c r="D168" s="208"/>
      <c r="E168" s="212"/>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0">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1">
        <f>SUM(C174:C178)</f>
        <v>250</v>
      </c>
      <c r="E179" s="94"/>
      <c r="F179" s="94">
        <f>SUM(F174:F178)</f>
        <v>1</v>
      </c>
      <c r="G179" s="92"/>
      <c r="H179" s="64"/>
      <c r="L179" s="64"/>
      <c r="M179" s="64"/>
    </row>
    <row r="180" spans="1:13" outlineLevel="1" x14ac:dyDescent="0.35">
      <c r="A180" s="66" t="s">
        <v>301</v>
      </c>
      <c r="B180" s="105" t="s">
        <v>302</v>
      </c>
      <c r="C180" s="220">
        <v>250</v>
      </c>
      <c r="E180" s="94"/>
      <c r="F180" s="92">
        <f t="shared" si="28"/>
        <v>1</v>
      </c>
      <c r="G180" s="92"/>
      <c r="H180" s="64"/>
      <c r="L180" s="64"/>
      <c r="M180" s="64"/>
    </row>
    <row r="181" spans="1:13" s="105" customFormat="1" ht="29" outlineLevel="1" x14ac:dyDescent="0.35">
      <c r="A181" s="66" t="s">
        <v>303</v>
      </c>
      <c r="B181" s="105" t="s">
        <v>304</v>
      </c>
      <c r="C181" s="227"/>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0">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1">
        <f>SUM(C193:C206)</f>
        <v>250</v>
      </c>
      <c r="D208" s="83"/>
      <c r="E208" s="94"/>
      <c r="F208" s="94">
        <f>SUM(F193:F206)</f>
        <v>1</v>
      </c>
      <c r="G208" s="94"/>
      <c r="H208" s="64"/>
      <c r="L208" s="64"/>
      <c r="M208" s="64"/>
    </row>
    <row r="209" spans="1:13" outlineLevel="1" x14ac:dyDescent="0.35">
      <c r="A209" s="66" t="s">
        <v>351</v>
      </c>
      <c r="B209" s="95" t="s">
        <v>160</v>
      </c>
      <c r="C209" s="208"/>
      <c r="E209" s="94"/>
      <c r="F209" s="92">
        <f>IF($C$208=0,"",IF(C209="[for completion]","",C209/$C$208))</f>
        <v>0</v>
      </c>
      <c r="G209" s="94"/>
      <c r="H209" s="64"/>
      <c r="L209" s="64"/>
      <c r="M209" s="64"/>
    </row>
    <row r="210" spans="1:13" outlineLevel="1" x14ac:dyDescent="0.35">
      <c r="A210" s="66" t="s">
        <v>352</v>
      </c>
      <c r="B210" s="95" t="s">
        <v>160</v>
      </c>
      <c r="C210" s="208"/>
      <c r="E210" s="94"/>
      <c r="F210" s="92">
        <f t="shared" ref="F210:F215" si="30">IF($C$208=0,"",IF(C210="[for completion]","",C210/$C$208))</f>
        <v>0</v>
      </c>
      <c r="G210" s="94"/>
      <c r="H210" s="64"/>
      <c r="L210" s="64"/>
      <c r="M210" s="64"/>
    </row>
    <row r="211" spans="1:13" outlineLevel="1" x14ac:dyDescent="0.35">
      <c r="A211" s="66" t="s">
        <v>353</v>
      </c>
      <c r="B211" s="95" t="s">
        <v>160</v>
      </c>
      <c r="C211" s="208"/>
      <c r="E211" s="94"/>
      <c r="F211" s="92">
        <f t="shared" si="30"/>
        <v>0</v>
      </c>
      <c r="G211" s="94"/>
      <c r="H211" s="64"/>
      <c r="L211" s="64"/>
      <c r="M211" s="64"/>
    </row>
    <row r="212" spans="1:13" outlineLevel="1" x14ac:dyDescent="0.35">
      <c r="A212" s="66" t="s">
        <v>354</v>
      </c>
      <c r="B212" s="95" t="s">
        <v>160</v>
      </c>
      <c r="C212" s="208"/>
      <c r="E212" s="94"/>
      <c r="F212" s="92">
        <f t="shared" si="30"/>
        <v>0</v>
      </c>
      <c r="G212" s="94"/>
      <c r="H212" s="64"/>
      <c r="L212" s="64"/>
      <c r="M212" s="64"/>
    </row>
    <row r="213" spans="1:13" outlineLevel="1" x14ac:dyDescent="0.35">
      <c r="A213" s="66" t="s">
        <v>355</v>
      </c>
      <c r="B213" s="95" t="s">
        <v>160</v>
      </c>
      <c r="C213" s="208"/>
      <c r="E213" s="94"/>
      <c r="F213" s="92">
        <f t="shared" si="30"/>
        <v>0</v>
      </c>
      <c r="G213" s="94"/>
      <c r="H213" s="64"/>
      <c r="L213" s="64"/>
      <c r="M213" s="64"/>
    </row>
    <row r="214" spans="1:13" outlineLevel="1" x14ac:dyDescent="0.35">
      <c r="A214" s="66" t="s">
        <v>356</v>
      </c>
      <c r="B214" s="95" t="s">
        <v>160</v>
      </c>
      <c r="C214" s="208"/>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0">
        <f>C193+C42</f>
        <v>364.2208076</v>
      </c>
      <c r="E218" s="94"/>
      <c r="F218" s="92">
        <f t="shared" ref="F218:F219" si="31">IF($C$38=0,"",IF(C218="[for completion]","",IF(C218="","",C218/$C$38)))</f>
        <v>1.9137149079130607E-2</v>
      </c>
      <c r="G218" s="92">
        <f t="shared" ref="G218:G219" si="32">IF($C$39=0,"",IF(C218="[for completion]","",IF(C218="","",C218/$C$39)))</f>
        <v>2.2833287878335745E-2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0">
        <f>SUM(C217:C219)</f>
        <v>364.2208076</v>
      </c>
      <c r="E220" s="94"/>
      <c r="F220" s="102">
        <f>SUM(F217:F219)</f>
        <v>1.9137149079130607E-2</v>
      </c>
      <c r="G220" s="102">
        <f>SUM(G217:G219)</f>
        <v>2.2833287878335745E-2</v>
      </c>
      <c r="H220" s="64"/>
      <c r="L220" s="64"/>
      <c r="M220" s="64"/>
    </row>
    <row r="221" spans="1:13" outlineLevel="1" x14ac:dyDescent="0.35">
      <c r="A221" s="66" t="s">
        <v>365</v>
      </c>
      <c r="B221" s="95" t="s">
        <v>1800</v>
      </c>
      <c r="C221" s="220">
        <v>250</v>
      </c>
      <c r="E221" s="94"/>
      <c r="F221" s="92">
        <f t="shared" ref="F221:F227" si="33">IF($C$38=0,"",IF(C221="[for completion]","",IF(C221="","",C221/$C$38)))</f>
        <v>1.3135678055595668E-2</v>
      </c>
      <c r="G221" s="92">
        <f t="shared" ref="G221:G227" si="34">IF($C$39=0,"",IF(C221="[for completion]","",IF(C221="","",C221/$C$39)))</f>
        <v>1.5672695931894739E-2</v>
      </c>
      <c r="H221" s="64"/>
      <c r="L221" s="64"/>
      <c r="M221" s="64"/>
    </row>
    <row r="222" spans="1:13" outlineLevel="1" x14ac:dyDescent="0.35">
      <c r="A222" s="66" t="s">
        <v>366</v>
      </c>
      <c r="B222" s="95" t="s">
        <v>1801</v>
      </c>
      <c r="C222" s="220">
        <v>114.2208076</v>
      </c>
      <c r="E222" s="94"/>
      <c r="F222" s="92">
        <f t="shared" si="33"/>
        <v>6.0014710235349392E-3</v>
      </c>
      <c r="G222" s="92">
        <f t="shared" si="34"/>
        <v>7.1605919464410063E-3</v>
      </c>
      <c r="H222" s="64"/>
      <c r="L222" s="64"/>
      <c r="M222" s="64"/>
    </row>
    <row r="223" spans="1:13" outlineLevel="1" x14ac:dyDescent="0.35">
      <c r="A223" s="66" t="s">
        <v>367</v>
      </c>
      <c r="B223" s="95" t="s">
        <v>160</v>
      </c>
      <c r="C223" s="208"/>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1802</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12138.16098144</v>
      </c>
      <c r="E231" s="83"/>
      <c r="H231" s="64"/>
      <c r="L231" s="64"/>
      <c r="M231" s="64"/>
    </row>
    <row r="232" spans="1:14" x14ac:dyDescent="0.35">
      <c r="A232" s="66" t="s">
        <v>376</v>
      </c>
      <c r="B232" s="106" t="s">
        <v>377</v>
      </c>
      <c r="C232" s="66" t="s">
        <v>1803</v>
      </c>
      <c r="E232" s="83"/>
      <c r="H232" s="64"/>
      <c r="L232" s="64"/>
      <c r="M232" s="64"/>
    </row>
    <row r="233" spans="1:14" x14ac:dyDescent="0.35">
      <c r="A233" s="66" t="s">
        <v>378</v>
      </c>
      <c r="B233" s="106" t="s">
        <v>379</v>
      </c>
      <c r="C233" s="66" t="s">
        <v>1803</v>
      </c>
      <c r="E233" s="83"/>
      <c r="H233" s="64"/>
      <c r="L233" s="64"/>
      <c r="M233" s="64"/>
    </row>
    <row r="234" spans="1:14" outlineLevel="1" x14ac:dyDescent="0.35">
      <c r="A234" s="66" t="s">
        <v>380</v>
      </c>
      <c r="B234" s="81" t="s">
        <v>381</v>
      </c>
      <c r="C234" s="221">
        <f>C43</f>
        <v>-62.424895988320003</v>
      </c>
      <c r="D234" s="83"/>
      <c r="E234" s="83"/>
      <c r="H234" s="64"/>
      <c r="L234" s="64"/>
      <c r="M234" s="64"/>
    </row>
    <row r="235" spans="1:14" outlineLevel="1" x14ac:dyDescent="0.35">
      <c r="A235" s="66" t="s">
        <v>382</v>
      </c>
      <c r="B235" s="81" t="s">
        <v>383</v>
      </c>
      <c r="C235" s="217"/>
      <c r="D235" s="83"/>
      <c r="E235" s="83"/>
      <c r="H235" s="64"/>
      <c r="L235" s="64"/>
      <c r="M235" s="64"/>
    </row>
    <row r="236" spans="1:14" outlineLevel="1" x14ac:dyDescent="0.35">
      <c r="A236" s="66" t="s">
        <v>384</v>
      </c>
      <c r="B236" s="81" t="s">
        <v>385</v>
      </c>
      <c r="C236" s="217"/>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E247" sqref="E247"/>
    </sheetView>
  </sheetViews>
  <sheetFormatPr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54296875" style="150" customWidth="1"/>
    <col min="6" max="6" width="41.54296875" style="150" customWidth="1"/>
    <col min="7" max="7" width="41.54296875" style="145" customWidth="1"/>
    <col min="8" max="16384" width="8.9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28">
        <v>18782.135146879798</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28">
        <f>SUM(C12:C14)</f>
        <v>18782.135146879798</v>
      </c>
      <c r="F15" s="166">
        <f>SUM(F12:F14)</f>
        <v>1</v>
      </c>
    </row>
    <row r="16" spans="1:7" outlineLevel="1" x14ac:dyDescent="0.35">
      <c r="A16" s="150" t="s">
        <v>549</v>
      </c>
      <c r="B16" s="167" t="s">
        <v>550</v>
      </c>
      <c r="C16" s="219"/>
      <c r="F16" s="164">
        <f t="shared" ref="F16:F26" si="0">IF($C$15=0,"",IF(C16="[for completion]","",C16/$C$15))</f>
        <v>0</v>
      </c>
    </row>
    <row r="17" spans="1:7" outlineLevel="1" x14ac:dyDescent="0.35">
      <c r="A17" s="150" t="s">
        <v>551</v>
      </c>
      <c r="B17" s="167" t="s">
        <v>1589</v>
      </c>
      <c r="C17" s="219"/>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5">
        <v>101273</v>
      </c>
      <c r="D28" s="150">
        <v>0</v>
      </c>
      <c r="F28" s="205">
        <f>C28</f>
        <v>101273</v>
      </c>
    </row>
    <row r="29" spans="1:7" outlineLevel="1" x14ac:dyDescent="0.35">
      <c r="A29" s="150" t="s">
        <v>567</v>
      </c>
      <c r="B29" s="169" t="s">
        <v>568</v>
      </c>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6">
        <v>6.223027413335239E-4</v>
      </c>
      <c r="D36" s="185">
        <v>0</v>
      </c>
      <c r="F36" s="206">
        <f>C36</f>
        <v>6.223027413335239E-4</v>
      </c>
    </row>
    <row r="37" spans="1:7" outlineLevel="1" x14ac:dyDescent="0.35">
      <c r="A37" s="150" t="s">
        <v>580</v>
      </c>
      <c r="C37" s="223"/>
      <c r="D37" s="223"/>
      <c r="E37" s="219"/>
      <c r="F37" s="223"/>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185"/>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185"/>
      <c r="D94" s="185"/>
      <c r="E94" s="185"/>
      <c r="F94" s="185"/>
      <c r="G94" s="150"/>
    </row>
    <row r="95" spans="1:7" outlineLevel="1" x14ac:dyDescent="0.35">
      <c r="A95" s="150" t="s">
        <v>666</v>
      </c>
      <c r="B95" s="167" t="s">
        <v>160</v>
      </c>
      <c r="C95" s="185"/>
      <c r="D95" s="185"/>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1807</v>
      </c>
      <c r="C99" s="206">
        <v>0.10680620614069269</v>
      </c>
      <c r="D99" s="185">
        <v>0</v>
      </c>
      <c r="E99" s="185"/>
      <c r="F99" s="206">
        <f>C99</f>
        <v>0.10680620614069269</v>
      </c>
      <c r="G99" s="150"/>
    </row>
    <row r="100" spans="1:7" x14ac:dyDescent="0.35">
      <c r="A100" s="150" t="s">
        <v>671</v>
      </c>
      <c r="B100" s="171" t="s">
        <v>1808</v>
      </c>
      <c r="C100" s="206">
        <v>4.9492919237908072E-2</v>
      </c>
      <c r="D100" s="185">
        <v>0</v>
      </c>
      <c r="E100" s="185"/>
      <c r="F100" s="206">
        <f t="shared" ref="F100:F114" si="2">C100</f>
        <v>4.9492919237908072E-2</v>
      </c>
      <c r="G100" s="150"/>
    </row>
    <row r="101" spans="1:7" x14ac:dyDescent="0.35">
      <c r="A101" s="150" t="s">
        <v>672</v>
      </c>
      <c r="B101" s="171" t="s">
        <v>1809</v>
      </c>
      <c r="C101" s="206">
        <v>4.1129722735933558E-2</v>
      </c>
      <c r="D101" s="185">
        <v>0</v>
      </c>
      <c r="E101" s="185"/>
      <c r="F101" s="206">
        <f t="shared" si="2"/>
        <v>4.1129722735933558E-2</v>
      </c>
      <c r="G101" s="150"/>
    </row>
    <row r="102" spans="1:7" x14ac:dyDescent="0.35">
      <c r="A102" s="150" t="s">
        <v>673</v>
      </c>
      <c r="B102" s="171" t="s">
        <v>1810</v>
      </c>
      <c r="C102" s="206">
        <v>2.5379285310870837E-2</v>
      </c>
      <c r="D102" s="185">
        <v>0</v>
      </c>
      <c r="E102" s="185"/>
      <c r="F102" s="206">
        <f t="shared" si="2"/>
        <v>2.5379285310870837E-2</v>
      </c>
      <c r="G102" s="150"/>
    </row>
    <row r="103" spans="1:7" x14ac:dyDescent="0.35">
      <c r="A103" s="150" t="s">
        <v>674</v>
      </c>
      <c r="B103" s="171" t="s">
        <v>1811</v>
      </c>
      <c r="C103" s="206">
        <v>4.8662587269362421E-2</v>
      </c>
      <c r="D103" s="185">
        <v>0</v>
      </c>
      <c r="E103" s="185"/>
      <c r="F103" s="206">
        <f t="shared" si="2"/>
        <v>4.8662587269362421E-2</v>
      </c>
      <c r="G103" s="150"/>
    </row>
    <row r="104" spans="1:7" x14ac:dyDescent="0.35">
      <c r="A104" s="150" t="s">
        <v>675</v>
      </c>
      <c r="B104" s="171" t="s">
        <v>1812</v>
      </c>
      <c r="C104" s="206">
        <v>7.0289287992867794E-2</v>
      </c>
      <c r="D104" s="185">
        <v>0</v>
      </c>
      <c r="E104" s="185"/>
      <c r="F104" s="206">
        <f t="shared" si="2"/>
        <v>7.0289287992867794E-2</v>
      </c>
      <c r="G104" s="150"/>
    </row>
    <row r="105" spans="1:7" x14ac:dyDescent="0.35">
      <c r="A105" s="150" t="s">
        <v>676</v>
      </c>
      <c r="B105" s="171" t="s">
        <v>1813</v>
      </c>
      <c r="C105" s="206">
        <v>0.2245855045612711</v>
      </c>
      <c r="D105" s="185">
        <v>0</v>
      </c>
      <c r="E105" s="185"/>
      <c r="F105" s="206">
        <f t="shared" si="2"/>
        <v>0.2245855045612711</v>
      </c>
      <c r="G105" s="150"/>
    </row>
    <row r="106" spans="1:7" x14ac:dyDescent="0.35">
      <c r="A106" s="150" t="s">
        <v>677</v>
      </c>
      <c r="B106" s="171" t="s">
        <v>1814</v>
      </c>
      <c r="C106" s="206">
        <v>1.6638139860894002E-2</v>
      </c>
      <c r="D106" s="185">
        <v>0</v>
      </c>
      <c r="E106" s="185"/>
      <c r="F106" s="206">
        <f t="shared" si="2"/>
        <v>1.6638139860894002E-2</v>
      </c>
      <c r="G106" s="150"/>
    </row>
    <row r="107" spans="1:7" x14ac:dyDescent="0.35">
      <c r="A107" s="150" t="s">
        <v>678</v>
      </c>
      <c r="B107" s="171" t="s">
        <v>1815</v>
      </c>
      <c r="C107" s="206">
        <v>3.0469128567902293E-2</v>
      </c>
      <c r="D107" s="185">
        <v>0</v>
      </c>
      <c r="E107" s="185"/>
      <c r="F107" s="206">
        <f t="shared" si="2"/>
        <v>3.0469128567902293E-2</v>
      </c>
      <c r="G107" s="150"/>
    </row>
    <row r="108" spans="1:7" x14ac:dyDescent="0.35">
      <c r="A108" s="150" t="s">
        <v>679</v>
      </c>
      <c r="B108" s="171" t="s">
        <v>1816</v>
      </c>
      <c r="C108" s="206">
        <v>2.54410988246658E-2</v>
      </c>
      <c r="D108" s="185">
        <v>0</v>
      </c>
      <c r="E108" s="185"/>
      <c r="F108" s="206">
        <f t="shared" si="2"/>
        <v>2.54410988246658E-2</v>
      </c>
      <c r="G108" s="150"/>
    </row>
    <row r="109" spans="1:7" x14ac:dyDescent="0.35">
      <c r="A109" s="150" t="s">
        <v>680</v>
      </c>
      <c r="B109" s="171" t="s">
        <v>1817</v>
      </c>
      <c r="C109" s="206">
        <v>7.8309555892762089E-2</v>
      </c>
      <c r="D109" s="185">
        <v>0</v>
      </c>
      <c r="E109" s="185"/>
      <c r="F109" s="206">
        <f t="shared" si="2"/>
        <v>7.8309555892762089E-2</v>
      </c>
      <c r="G109" s="150"/>
    </row>
    <row r="110" spans="1:7" x14ac:dyDescent="0.35">
      <c r="A110" s="150" t="s">
        <v>681</v>
      </c>
      <c r="B110" s="171" t="s">
        <v>1818</v>
      </c>
      <c r="C110" s="206">
        <v>0.10198810973779064</v>
      </c>
      <c r="D110" s="185">
        <v>0</v>
      </c>
      <c r="E110" s="185"/>
      <c r="F110" s="206">
        <f t="shared" si="2"/>
        <v>0.10198810973779064</v>
      </c>
      <c r="G110" s="150"/>
    </row>
    <row r="111" spans="1:7" x14ac:dyDescent="0.35">
      <c r="A111" s="150" t="s">
        <v>682</v>
      </c>
      <c r="B111" s="171" t="s">
        <v>1819</v>
      </c>
      <c r="C111" s="206">
        <v>1.0191955088332989E-2</v>
      </c>
      <c r="D111" s="185">
        <v>0</v>
      </c>
      <c r="E111" s="185"/>
      <c r="F111" s="206">
        <f t="shared" si="2"/>
        <v>1.0191955088332989E-2</v>
      </c>
      <c r="G111" s="150"/>
    </row>
    <row r="112" spans="1:7" x14ac:dyDescent="0.35">
      <c r="A112" s="150" t="s">
        <v>683</v>
      </c>
      <c r="B112" s="171" t="s">
        <v>1820</v>
      </c>
      <c r="C112" s="206">
        <v>3.550215553585627E-2</v>
      </c>
      <c r="D112" s="185">
        <v>0</v>
      </c>
      <c r="E112" s="185"/>
      <c r="F112" s="206">
        <f t="shared" si="2"/>
        <v>3.550215553585627E-2</v>
      </c>
      <c r="G112" s="150"/>
    </row>
    <row r="113" spans="1:7" x14ac:dyDescent="0.35">
      <c r="A113" s="150" t="s">
        <v>684</v>
      </c>
      <c r="B113" s="171" t="s">
        <v>1821</v>
      </c>
      <c r="C113" s="206">
        <v>9.5968838716370963E-2</v>
      </c>
      <c r="D113" s="185">
        <v>0</v>
      </c>
      <c r="E113" s="185"/>
      <c r="F113" s="206">
        <f t="shared" si="2"/>
        <v>9.5968838716370963E-2</v>
      </c>
      <c r="G113" s="150"/>
    </row>
    <row r="114" spans="1:7" x14ac:dyDescent="0.35">
      <c r="A114" s="150" t="s">
        <v>685</v>
      </c>
      <c r="B114" s="171" t="s">
        <v>1822</v>
      </c>
      <c r="C114" s="206">
        <v>3.9145504526525585E-2</v>
      </c>
      <c r="D114" s="185">
        <v>0</v>
      </c>
      <c r="E114" s="185"/>
      <c r="F114" s="206">
        <f t="shared" si="2"/>
        <v>3.9145504526525585E-2</v>
      </c>
      <c r="G114" s="150"/>
    </row>
    <row r="115" spans="1:7" x14ac:dyDescent="0.35">
      <c r="A115" s="150" t="s">
        <v>686</v>
      </c>
      <c r="B115" s="171"/>
      <c r="C115" s="223"/>
      <c r="D115" s="223"/>
      <c r="E115" s="185"/>
      <c r="F115" s="185"/>
      <c r="G115" s="150"/>
    </row>
    <row r="116" spans="1:7" x14ac:dyDescent="0.35">
      <c r="A116" s="150" t="s">
        <v>687</v>
      </c>
      <c r="B116" s="171"/>
      <c r="C116" s="223"/>
      <c r="D116" s="223"/>
      <c r="E116" s="185"/>
      <c r="F116" s="185"/>
      <c r="G116" s="150"/>
    </row>
    <row r="117" spans="1:7" x14ac:dyDescent="0.35">
      <c r="A117" s="150" t="s">
        <v>688</v>
      </c>
      <c r="B117" s="171"/>
      <c r="C117" s="223"/>
      <c r="D117" s="223"/>
      <c r="E117" s="185"/>
      <c r="F117" s="185"/>
      <c r="G117" s="150"/>
    </row>
    <row r="118" spans="1:7" x14ac:dyDescent="0.35">
      <c r="A118" s="150" t="s">
        <v>689</v>
      </c>
      <c r="B118" s="171"/>
      <c r="C118" s="223"/>
      <c r="D118" s="223"/>
      <c r="E118" s="185"/>
      <c r="F118" s="185"/>
      <c r="G118" s="150"/>
    </row>
    <row r="119" spans="1:7" x14ac:dyDescent="0.35">
      <c r="A119" s="150" t="s">
        <v>690</v>
      </c>
      <c r="B119" s="171"/>
      <c r="C119" s="185"/>
      <c r="D119" s="185"/>
      <c r="E119" s="185"/>
      <c r="F119" s="185"/>
      <c r="G119" s="150"/>
    </row>
    <row r="120" spans="1:7" x14ac:dyDescent="0.35">
      <c r="A120" s="150" t="s">
        <v>691</v>
      </c>
      <c r="B120" s="171"/>
      <c r="C120" s="185"/>
      <c r="D120" s="185"/>
      <c r="E120" s="185"/>
      <c r="F120" s="185"/>
      <c r="G120" s="150"/>
    </row>
    <row r="121" spans="1:7" x14ac:dyDescent="0.35">
      <c r="A121" s="150" t="s">
        <v>692</v>
      </c>
      <c r="B121" s="171"/>
      <c r="C121" s="185"/>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6">
        <v>7.5924922584581127E-4</v>
      </c>
      <c r="D150" s="185">
        <v>0</v>
      </c>
      <c r="E150" s="186"/>
      <c r="F150" s="206">
        <f>C150</f>
        <v>7.5924922584581127E-4</v>
      </c>
    </row>
    <row r="151" spans="1:7" x14ac:dyDescent="0.35">
      <c r="A151" s="150" t="s">
        <v>704</v>
      </c>
      <c r="B151" s="150" t="s">
        <v>705</v>
      </c>
      <c r="C151" s="206">
        <v>0.9992407507741542</v>
      </c>
      <c r="D151" s="185">
        <v>0</v>
      </c>
      <c r="E151" s="186"/>
      <c r="F151" s="206">
        <f t="shared" ref="F151:F152" si="3">C151</f>
        <v>0.9992407507741542</v>
      </c>
    </row>
    <row r="152" spans="1:7" x14ac:dyDescent="0.35">
      <c r="A152" s="150" t="s">
        <v>706</v>
      </c>
      <c r="B152" s="150" t="s">
        <v>156</v>
      </c>
      <c r="C152" s="206">
        <v>0</v>
      </c>
      <c r="D152" s="185">
        <v>0</v>
      </c>
      <c r="E152" s="186"/>
      <c r="F152" s="206">
        <f t="shared" si="3"/>
        <v>0</v>
      </c>
    </row>
    <row r="153" spans="1:7" outlineLevel="1" x14ac:dyDescent="0.35">
      <c r="A153" s="150" t="s">
        <v>707</v>
      </c>
      <c r="C153" s="185"/>
      <c r="D153" s="185"/>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6"/>
      <c r="F160" s="185">
        <f>C160</f>
        <v>0</v>
      </c>
    </row>
    <row r="161" spans="1:7" x14ac:dyDescent="0.35">
      <c r="A161" s="150" t="s">
        <v>716</v>
      </c>
      <c r="B161" s="150" t="s">
        <v>717</v>
      </c>
      <c r="C161" s="185">
        <v>1</v>
      </c>
      <c r="D161" s="185">
        <v>0</v>
      </c>
      <c r="E161" s="186"/>
      <c r="F161" s="185">
        <f t="shared" ref="F161:F162" si="4">C161</f>
        <v>1</v>
      </c>
    </row>
    <row r="162" spans="1:7" x14ac:dyDescent="0.35">
      <c r="A162" s="150" t="s">
        <v>718</v>
      </c>
      <c r="B162" s="150" t="s">
        <v>156</v>
      </c>
      <c r="C162" s="185">
        <v>0</v>
      </c>
      <c r="D162" s="185">
        <v>0</v>
      </c>
      <c r="E162" s="186"/>
      <c r="F162" s="185">
        <f t="shared" si="4"/>
        <v>0</v>
      </c>
    </row>
    <row r="163" spans="1:7" outlineLevel="1" x14ac:dyDescent="0.35">
      <c r="A163" s="150" t="s">
        <v>719</v>
      </c>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5.3344941031181772E-2</v>
      </c>
      <c r="D170" s="185">
        <v>0</v>
      </c>
      <c r="E170" s="186"/>
      <c r="F170" s="185">
        <f>C170</f>
        <v>5.3344941031181772E-2</v>
      </c>
    </row>
    <row r="171" spans="1:7" x14ac:dyDescent="0.35">
      <c r="A171" s="150" t="s">
        <v>728</v>
      </c>
      <c r="B171" s="172" t="s">
        <v>729</v>
      </c>
      <c r="C171" s="185">
        <v>0.14070775945454786</v>
      </c>
      <c r="D171" s="185">
        <v>0</v>
      </c>
      <c r="E171" s="186"/>
      <c r="F171" s="185">
        <f t="shared" ref="F171:F174" si="5">C171</f>
        <v>0.14070775945454786</v>
      </c>
    </row>
    <row r="172" spans="1:7" x14ac:dyDescent="0.35">
      <c r="A172" s="150" t="s">
        <v>730</v>
      </c>
      <c r="B172" s="172" t="s">
        <v>731</v>
      </c>
      <c r="C172" s="185">
        <v>0.21629041492786966</v>
      </c>
      <c r="D172" s="185">
        <v>0</v>
      </c>
      <c r="E172" s="185"/>
      <c r="F172" s="185">
        <f t="shared" si="5"/>
        <v>0.21629041492786966</v>
      </c>
    </row>
    <row r="173" spans="1:7" x14ac:dyDescent="0.35">
      <c r="A173" s="150" t="s">
        <v>732</v>
      </c>
      <c r="B173" s="172" t="s">
        <v>733</v>
      </c>
      <c r="C173" s="185">
        <v>0.28118213393951058</v>
      </c>
      <c r="D173" s="185">
        <v>0</v>
      </c>
      <c r="E173" s="185"/>
      <c r="F173" s="185">
        <f t="shared" si="5"/>
        <v>0.28118213393951058</v>
      </c>
    </row>
    <row r="174" spans="1:7" x14ac:dyDescent="0.35">
      <c r="A174" s="150" t="s">
        <v>734</v>
      </c>
      <c r="B174" s="172" t="s">
        <v>735</v>
      </c>
      <c r="C174" s="185">
        <v>0.30847475064689006</v>
      </c>
      <c r="D174" s="185">
        <v>0</v>
      </c>
      <c r="E174" s="185"/>
      <c r="F174" s="185">
        <f t="shared" si="5"/>
        <v>0.30847475064689006</v>
      </c>
    </row>
    <row r="175" spans="1:7" outlineLevel="1" x14ac:dyDescent="0.35">
      <c r="A175" s="150" t="s">
        <v>736</v>
      </c>
      <c r="B175" s="169"/>
      <c r="C175" s="223"/>
      <c r="D175" s="185"/>
      <c r="E175" s="185"/>
      <c r="F175" s="185"/>
    </row>
    <row r="176" spans="1:7" outlineLevel="1" x14ac:dyDescent="0.35">
      <c r="A176" s="150" t="s">
        <v>737</v>
      </c>
      <c r="B176" s="169"/>
      <c r="C176" s="185"/>
      <c r="D176" s="185"/>
      <c r="E176" s="185"/>
      <c r="F176" s="185"/>
    </row>
    <row r="177" spans="1:7" outlineLevel="1" x14ac:dyDescent="0.35">
      <c r="A177" s="150" t="s">
        <v>738</v>
      </c>
      <c r="B177" s="172"/>
      <c r="C177" s="185"/>
      <c r="D177" s="185"/>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6">
        <f>8.92702275/C12</f>
        <v>4.7529328695534447E-4</v>
      </c>
      <c r="D180" s="185">
        <v>0</v>
      </c>
      <c r="E180" s="186"/>
      <c r="F180" s="206">
        <f>C180</f>
        <v>4.7529328695534447E-4</v>
      </c>
    </row>
    <row r="181" spans="1:7" outlineLevel="1" x14ac:dyDescent="0.35">
      <c r="A181" s="150" t="s">
        <v>743</v>
      </c>
      <c r="B181" s="173"/>
      <c r="C181" s="223"/>
      <c r="D181" s="223"/>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32">
        <v>185.46044006674799</v>
      </c>
      <c r="D187" s="219"/>
      <c r="E187" s="177"/>
      <c r="F187" s="178"/>
      <c r="G187" s="178"/>
    </row>
    <row r="188" spans="1:7" x14ac:dyDescent="0.35">
      <c r="A188" s="177"/>
      <c r="B188" s="179"/>
      <c r="C188" s="224"/>
      <c r="D188" s="224"/>
      <c r="E188" s="177"/>
      <c r="F188" s="178"/>
      <c r="G188" s="178"/>
    </row>
    <row r="189" spans="1:7" x14ac:dyDescent="0.35">
      <c r="B189" s="171" t="s">
        <v>753</v>
      </c>
      <c r="C189" s="224"/>
      <c r="D189" s="224"/>
      <c r="E189" s="177"/>
      <c r="F189" s="178"/>
      <c r="G189" s="178"/>
    </row>
    <row r="190" spans="1:7" x14ac:dyDescent="0.35">
      <c r="A190" s="150" t="s">
        <v>754</v>
      </c>
      <c r="B190" s="171" t="s">
        <v>1823</v>
      </c>
      <c r="C190" s="229">
        <v>10579.414737229999</v>
      </c>
      <c r="D190" s="205">
        <f>77435+16</f>
        <v>77451</v>
      </c>
      <c r="E190" s="177"/>
      <c r="F190" s="164">
        <f>IF($C$214=0,"",IF(C190="[for completion]","",IF(C190="","",C190/$C$214)))</f>
        <v>0.56327007842808319</v>
      </c>
      <c r="G190" s="164">
        <f>IF($D$214=0,"",IF(D190="[for completion]","",IF(D190="","",D190/$D$214)))</f>
        <v>0.76477442161286824</v>
      </c>
    </row>
    <row r="191" spans="1:7" x14ac:dyDescent="0.35">
      <c r="A191" s="150" t="s">
        <v>755</v>
      </c>
      <c r="B191" s="171" t="s">
        <v>1804</v>
      </c>
      <c r="C191" s="229">
        <v>7018.5700967100802</v>
      </c>
      <c r="D191" s="205">
        <v>21907</v>
      </c>
      <c r="E191" s="177"/>
      <c r="F191" s="164">
        <f t="shared" ref="F191:F213" si="6">IF($C$214=0,"",IF(C191="[for completion]","",IF(C191="","",C191/$C$214)))</f>
        <v>0.37368329222548174</v>
      </c>
      <c r="G191" s="164">
        <f t="shared" ref="G191:G213" si="7">IF($D$214=0,"",IF(D191="[for completion]","",IF(D191="","",D191/$D$214)))</f>
        <v>0.21631629358269233</v>
      </c>
    </row>
    <row r="192" spans="1:7" x14ac:dyDescent="0.35">
      <c r="A192" s="150" t="s">
        <v>756</v>
      </c>
      <c r="B192" s="171" t="s">
        <v>1805</v>
      </c>
      <c r="C192" s="229">
        <v>1171.4134330700001</v>
      </c>
      <c r="D192" s="205">
        <v>1904</v>
      </c>
      <c r="E192" s="177"/>
      <c r="F192" s="164">
        <f t="shared" si="6"/>
        <v>6.2368491330155554E-2</v>
      </c>
      <c r="G192" s="164">
        <f t="shared" si="7"/>
        <v>1.8800667502690747E-2</v>
      </c>
    </row>
    <row r="193" spans="1:7" x14ac:dyDescent="0.35">
      <c r="A193" s="150" t="s">
        <v>757</v>
      </c>
      <c r="B193" s="171" t="s">
        <v>1806</v>
      </c>
      <c r="C193" s="229">
        <v>12.736879869999999</v>
      </c>
      <c r="D193" s="205">
        <v>11</v>
      </c>
      <c r="E193" s="177"/>
      <c r="F193" s="164">
        <f t="shared" si="6"/>
        <v>6.7813801627956743E-4</v>
      </c>
      <c r="G193" s="164">
        <f t="shared" si="7"/>
        <v>1.0861730174873855E-4</v>
      </c>
    </row>
    <row r="194" spans="1:7" x14ac:dyDescent="0.35">
      <c r="A194" s="150" t="s">
        <v>758</v>
      </c>
      <c r="B194" s="171"/>
      <c r="C194" s="225"/>
      <c r="D194" s="222"/>
      <c r="E194" s="177"/>
      <c r="F194" s="164" t="str">
        <f t="shared" si="6"/>
        <v/>
      </c>
      <c r="G194" s="164" t="str">
        <f t="shared" si="7"/>
        <v/>
      </c>
    </row>
    <row r="195" spans="1:7" x14ac:dyDescent="0.35">
      <c r="A195" s="150" t="s">
        <v>759</v>
      </c>
      <c r="B195" s="171"/>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E213" s="166"/>
      <c r="F213" s="164" t="str">
        <f t="shared" si="6"/>
        <v/>
      </c>
      <c r="G213" s="164" t="str">
        <f t="shared" si="7"/>
        <v/>
      </c>
    </row>
    <row r="214" spans="1:7" x14ac:dyDescent="0.35">
      <c r="A214" s="150" t="s">
        <v>778</v>
      </c>
      <c r="B214" s="180" t="s">
        <v>158</v>
      </c>
      <c r="C214" s="231">
        <f>SUM(C190:C213)</f>
        <v>18782.135146880079</v>
      </c>
      <c r="D214" s="230">
        <f>SUM(D190:D213)</f>
        <v>101273</v>
      </c>
      <c r="E214" s="166"/>
      <c r="F214" s="181">
        <f>SUM(F190:F213)</f>
        <v>1</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0.54770318693793074</v>
      </c>
      <c r="D238" s="219"/>
      <c r="G238" s="150"/>
    </row>
    <row r="239" spans="1:7" x14ac:dyDescent="0.35">
      <c r="C239" s="219"/>
      <c r="D239" s="219"/>
      <c r="G239" s="150"/>
    </row>
    <row r="240" spans="1:7" x14ac:dyDescent="0.35">
      <c r="B240" s="171" t="s">
        <v>782</v>
      </c>
      <c r="C240" s="219"/>
      <c r="D240" s="219"/>
      <c r="G240" s="150"/>
    </row>
    <row r="241" spans="1:7" x14ac:dyDescent="0.35">
      <c r="A241" s="150" t="s">
        <v>817</v>
      </c>
      <c r="B241" s="150" t="s">
        <v>784</v>
      </c>
      <c r="C241" s="229">
        <v>3850.1873563700001</v>
      </c>
      <c r="D241" s="205">
        <v>32696</v>
      </c>
      <c r="F241" s="164">
        <f>IF($C$249=0,"",IF(C241="[Mark as ND1 if not relevant]","",C241/$C$249))</f>
        <v>0.20499199511987262</v>
      </c>
      <c r="G241" s="164">
        <f>IF($D$249=0,"",IF(D241="[Mark as ND1 if not relevant]","",D241/$D$249))</f>
        <v>0.32285011799788688</v>
      </c>
    </row>
    <row r="242" spans="1:7" x14ac:dyDescent="0.35">
      <c r="A242" s="150" t="s">
        <v>818</v>
      </c>
      <c r="B242" s="150" t="s">
        <v>786</v>
      </c>
      <c r="C242" s="229">
        <v>2895.4040813699899</v>
      </c>
      <c r="D242" s="205">
        <v>16196</v>
      </c>
      <c r="F242" s="164">
        <f t="shared" ref="F242:F248" si="10">IF($C$249=0,"",IF(C242="[Mark as ND1 if not relevant]","",C242/$C$249))</f>
        <v>0.15415734466435094</v>
      </c>
      <c r="G242" s="164">
        <f t="shared" ref="G242:G248" si="11">IF($D$249=0,"",IF(D242="[Mark as ND1 if not relevant]","",D242/$D$249))</f>
        <v>0.15992416537477908</v>
      </c>
    </row>
    <row r="243" spans="1:7" x14ac:dyDescent="0.35">
      <c r="A243" s="150" t="s">
        <v>819</v>
      </c>
      <c r="B243" s="150" t="s">
        <v>788</v>
      </c>
      <c r="C243" s="229">
        <v>3912.5530621899802</v>
      </c>
      <c r="D243" s="205">
        <v>19471</v>
      </c>
      <c r="F243" s="164">
        <f t="shared" si="10"/>
        <v>0.20831247521078178</v>
      </c>
      <c r="G243" s="164">
        <f t="shared" si="11"/>
        <v>0.19226249839542622</v>
      </c>
    </row>
    <row r="244" spans="1:7" x14ac:dyDescent="0.35">
      <c r="A244" s="150" t="s">
        <v>820</v>
      </c>
      <c r="B244" s="150" t="s">
        <v>790</v>
      </c>
      <c r="C244" s="229">
        <v>4475.7326495099796</v>
      </c>
      <c r="D244" s="205">
        <v>19672</v>
      </c>
      <c r="F244" s="164">
        <f t="shared" si="10"/>
        <v>0.23829732959053287</v>
      </c>
      <c r="G244" s="164">
        <f t="shared" si="11"/>
        <v>0.19424723272738045</v>
      </c>
    </row>
    <row r="245" spans="1:7" x14ac:dyDescent="0.35">
      <c r="A245" s="150" t="s">
        <v>821</v>
      </c>
      <c r="B245" s="150" t="s">
        <v>792</v>
      </c>
      <c r="C245" s="229">
        <v>2853.08395220999</v>
      </c>
      <c r="D245" s="205">
        <v>10768</v>
      </c>
      <c r="F245" s="164">
        <f t="shared" si="10"/>
        <v>0.15190413283145504</v>
      </c>
      <c r="G245" s="164">
        <f t="shared" si="11"/>
        <v>0.10632646411185608</v>
      </c>
    </row>
    <row r="246" spans="1:7" x14ac:dyDescent="0.35">
      <c r="A246" s="150" t="s">
        <v>822</v>
      </c>
      <c r="B246" s="150" t="s">
        <v>794</v>
      </c>
      <c r="C246" s="229">
        <v>795.17404523000005</v>
      </c>
      <c r="D246" s="205">
        <v>2470</v>
      </c>
      <c r="F246" s="164">
        <f t="shared" si="10"/>
        <v>4.2336722583006935E-2</v>
      </c>
      <c r="G246" s="164">
        <f t="shared" si="11"/>
        <v>2.4389521392671296E-2</v>
      </c>
    </row>
    <row r="247" spans="1:7" x14ac:dyDescent="0.35">
      <c r="A247" s="150" t="s">
        <v>823</v>
      </c>
      <c r="B247" s="150" t="s">
        <v>796</v>
      </c>
      <c r="C247" s="229">
        <v>0</v>
      </c>
      <c r="D247" s="205">
        <v>0</v>
      </c>
      <c r="F247" s="164">
        <f t="shared" si="10"/>
        <v>0</v>
      </c>
      <c r="G247" s="164">
        <f t="shared" si="11"/>
        <v>0</v>
      </c>
    </row>
    <row r="248" spans="1:7" x14ac:dyDescent="0.35">
      <c r="A248" s="150" t="s">
        <v>824</v>
      </c>
      <c r="B248" s="150" t="s">
        <v>798</v>
      </c>
      <c r="C248" s="150">
        <v>0</v>
      </c>
      <c r="D248" s="205">
        <v>0</v>
      </c>
      <c r="F248" s="164">
        <f t="shared" si="10"/>
        <v>0</v>
      </c>
      <c r="G248" s="164">
        <f t="shared" si="11"/>
        <v>0</v>
      </c>
    </row>
    <row r="249" spans="1:7" x14ac:dyDescent="0.35">
      <c r="A249" s="150" t="s">
        <v>825</v>
      </c>
      <c r="B249" s="180" t="s">
        <v>158</v>
      </c>
      <c r="C249" s="229">
        <f>SUM(C241:C248)</f>
        <v>18782.135146879937</v>
      </c>
      <c r="D249" s="205">
        <f>SUM(D241:D248)</f>
        <v>101273</v>
      </c>
      <c r="F249" s="166">
        <f>SUM(F241:F248)</f>
        <v>1.0000000000000002</v>
      </c>
      <c r="G249" s="166">
        <f>SUM(G241:G248)</f>
        <v>0.99999999999999989</v>
      </c>
    </row>
    <row r="250" spans="1:7" outlineLevel="1" x14ac:dyDescent="0.35">
      <c r="A250" s="150" t="s">
        <v>826</v>
      </c>
      <c r="B250" s="167" t="s">
        <v>801</v>
      </c>
      <c r="C250" s="219"/>
      <c r="D250" s="219"/>
      <c r="F250" s="164">
        <f t="shared" ref="F250:F255" si="12">IF($C$249=0,"",IF(C250="[for completion]","",C250/$C$249))</f>
        <v>0</v>
      </c>
      <c r="G250" s="164">
        <f t="shared" ref="G250:G255" si="13">IF($D$249=0,"",IF(D250="[for completion]","",D250/$D$249))</f>
        <v>0</v>
      </c>
    </row>
    <row r="251" spans="1:7" outlineLevel="1" x14ac:dyDescent="0.35">
      <c r="A251" s="150" t="s">
        <v>827</v>
      </c>
      <c r="B251" s="167" t="s">
        <v>803</v>
      </c>
      <c r="C251" s="219"/>
      <c r="D251" s="219"/>
      <c r="F251" s="164">
        <f t="shared" si="12"/>
        <v>0</v>
      </c>
      <c r="G251" s="164">
        <f t="shared" si="13"/>
        <v>0</v>
      </c>
    </row>
    <row r="252" spans="1:7" outlineLevel="1" x14ac:dyDescent="0.35">
      <c r="A252" s="150" t="s">
        <v>828</v>
      </c>
      <c r="B252" s="167" t="s">
        <v>805</v>
      </c>
      <c r="C252" s="219"/>
      <c r="D252" s="219"/>
      <c r="F252" s="164">
        <f t="shared" si="12"/>
        <v>0</v>
      </c>
      <c r="G252" s="164">
        <f t="shared" si="13"/>
        <v>0</v>
      </c>
    </row>
    <row r="253" spans="1:7" outlineLevel="1" x14ac:dyDescent="0.35">
      <c r="A253" s="150" t="s">
        <v>829</v>
      </c>
      <c r="B253" s="167" t="s">
        <v>807</v>
      </c>
      <c r="C253" s="219"/>
      <c r="D253" s="219"/>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22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185"/>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 zoomScale="80" zoomScaleNormal="80" workbookViewId="0">
      <selection activeCell="A2" sqref="A2"/>
    </sheetView>
  </sheetViews>
  <sheetFormatPr defaultColWidth="8.90625" defaultRowHeight="14.5" outlineLevelRow="1" x14ac:dyDescent="0.35"/>
  <cols>
    <col min="1" max="1" width="12.089843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9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9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2025-07-28T09:27:40Z</dcterms:modified>
</cp:coreProperties>
</file>