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3\02\"/>
    </mc:Choice>
  </mc:AlternateContent>
  <bookViews>
    <workbookView xWindow="-120" yWindow="-120" windowWidth="29040" windowHeight="15840" tabRatio="879"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F1. Sustainable M data" sheetId="19" r:id="rId9"/>
    <sheet name="G1. Crisis M Payment Holidays" sheetId="22"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7">'E.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62913"/>
</workbook>
</file>

<file path=xl/calcChain.xml><?xml version="1.0" encoding="utf-8"?>
<calcChain xmlns="http://schemas.openxmlformats.org/spreadsheetml/2006/main">
  <c r="C81" i="8" l="1"/>
  <c r="C80" i="8"/>
  <c r="C72" i="8"/>
  <c r="C71" i="8"/>
  <c r="C70" i="8"/>
  <c r="C187" i="9" l="1"/>
  <c r="F202" i="19" l="1"/>
  <c r="F195" i="19"/>
  <c r="F196" i="19"/>
  <c r="F194" i="19"/>
  <c r="F193" i="19"/>
  <c r="F192" i="19"/>
  <c r="F184" i="19"/>
  <c r="F183" i="19"/>
  <c r="F182" i="19"/>
  <c r="F174" i="19"/>
  <c r="F173" i="19"/>
  <c r="F172" i="19"/>
  <c r="F136" i="19"/>
  <c r="F135" i="19"/>
  <c r="F134" i="19"/>
  <c r="F133" i="19"/>
  <c r="F132" i="19"/>
  <c r="F131" i="19"/>
  <c r="F130" i="19"/>
  <c r="F129" i="19"/>
  <c r="F128" i="19"/>
  <c r="F127" i="19"/>
  <c r="F126" i="19"/>
  <c r="F125" i="19"/>
  <c r="F124" i="19"/>
  <c r="F123" i="19"/>
  <c r="F122" i="19"/>
  <c r="F121" i="19"/>
  <c r="F87" i="19" l="1"/>
  <c r="F58" i="19"/>
  <c r="C27" i="19"/>
  <c r="F181" i="9"/>
  <c r="F180" i="9"/>
  <c r="F174" i="9"/>
  <c r="F173" i="9"/>
  <c r="F172" i="9"/>
  <c r="F171" i="9"/>
  <c r="F170" i="9"/>
  <c r="D181" i="9"/>
  <c r="D180" i="9"/>
  <c r="D174" i="9"/>
  <c r="D173" i="9"/>
  <c r="D172" i="9"/>
  <c r="D171" i="9"/>
  <c r="D170" i="9"/>
  <c r="F162" i="9"/>
  <c r="F161" i="9"/>
  <c r="F160" i="9"/>
  <c r="F151" i="9"/>
  <c r="F152" i="9"/>
  <c r="F150" i="9"/>
  <c r="F112" i="9"/>
  <c r="F113" i="9"/>
  <c r="F114" i="9"/>
  <c r="F115" i="9"/>
  <c r="F111" i="9"/>
  <c r="F110" i="9"/>
  <c r="F109" i="9"/>
  <c r="F108" i="9"/>
  <c r="F107" i="9"/>
  <c r="F106" i="9"/>
  <c r="F105" i="9"/>
  <c r="F104" i="9"/>
  <c r="F103" i="9"/>
  <c r="F102" i="9"/>
  <c r="F101" i="9"/>
  <c r="F100" i="9"/>
  <c r="F99" i="9"/>
  <c r="F36" i="9"/>
  <c r="C218" i="8" l="1"/>
  <c r="C207" i="8"/>
  <c r="D367" i="19" l="1"/>
  <c r="G355" i="19" s="1"/>
  <c r="C367" i="19"/>
  <c r="F355" i="19" s="1"/>
  <c r="D346" i="9"/>
  <c r="C346" i="9"/>
  <c r="C585" i="9"/>
  <c r="D585" i="9"/>
  <c r="D45" i="8"/>
  <c r="D636" i="19"/>
  <c r="C636" i="19"/>
  <c r="D618" i="9"/>
  <c r="C618" i="9"/>
  <c r="F307" i="8"/>
  <c r="F295" i="8"/>
  <c r="G293"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212" i="19" s="1"/>
  <c r="C386" i="19"/>
  <c r="D350" i="19"/>
  <c r="C350" i="19"/>
  <c r="G606" i="9"/>
  <c r="G624" i="19"/>
  <c r="C50" i="19" l="1"/>
  <c r="F50" i="19" s="1"/>
  <c r="F347" i="19"/>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578" i="19" l="1"/>
  <c r="G596" i="19"/>
  <c r="G598" i="19"/>
  <c r="G600" i="19"/>
  <c r="G599" i="19"/>
  <c r="G601" i="19"/>
  <c r="F591" i="19"/>
  <c r="F601" i="19"/>
  <c r="F598" i="19"/>
  <c r="F600" i="19"/>
  <c r="F599" i="19"/>
  <c r="F597" i="19"/>
  <c r="F370" i="9"/>
  <c r="G322" i="9"/>
  <c r="G324" i="9"/>
  <c r="G326" i="9"/>
  <c r="G321" i="9"/>
  <c r="G325" i="9"/>
  <c r="G311" i="9"/>
  <c r="G315" i="9"/>
  <c r="G319" i="9"/>
  <c r="G310" i="9"/>
  <c r="G312" i="9"/>
  <c r="G314" i="9"/>
  <c r="G316" i="9"/>
  <c r="G318" i="9"/>
  <c r="G320" i="9"/>
  <c r="G323" i="9"/>
  <c r="G327" i="9"/>
  <c r="G313" i="9"/>
  <c r="G317" i="9"/>
  <c r="F312" i="9"/>
  <c r="F314" i="9"/>
  <c r="F316" i="9"/>
  <c r="F318" i="9"/>
  <c r="F320" i="9"/>
  <c r="F310" i="9"/>
  <c r="F311" i="9"/>
  <c r="F315" i="9"/>
  <c r="F324" i="9"/>
  <c r="F321" i="9"/>
  <c r="F323" i="9"/>
  <c r="F325" i="9"/>
  <c r="F327" i="9"/>
  <c r="F313" i="9"/>
  <c r="F317" i="9"/>
  <c r="F319" i="9"/>
  <c r="F322" i="9"/>
  <c r="F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5" i="8" l="1"/>
  <c r="C125" i="8"/>
  <c r="D544" i="9"/>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C295" i="8"/>
  <c r="C291" i="8"/>
  <c r="D307" i="8"/>
  <c r="D293" i="8"/>
  <c r="D291"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72" i="8"/>
  <c r="F76" i="8"/>
  <c r="F80"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105"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<sst xmlns="http://schemas.openxmlformats.org/spreadsheetml/2006/main" count="4593" uniqueCount="2756">
  <si>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</si>
  <si>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</si>
  <si>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</si>
  <si>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</si>
  <si>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</si>
  <si>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</si>
  <si>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</si>
  <si>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</si>
  <si>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</si>
  <si>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</si>
  <si>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</si>
  <si>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</si>
  <si>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</si>
  <si>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</si>
  <si>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</si>
  <si>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</si>
  <si>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</si>
  <si>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</si>
  <si>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</si>
  <si>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</si>
  <si>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</si>
  <si>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</si>
  <si>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</si>
  <si>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</si>
  <si>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</si>
  <si>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</si>
  <si>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</si>
  <si>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</si>
  <si>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</si>
  <si>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</si>
  <si>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</si>
  <si>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</si>
  <si>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</si>
  <si>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</si>
  <si>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</si>
  <si>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</si>
  <si>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</si>
  <si>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</si>
  <si>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</si>
  <si>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</si>
  <si>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</si>
  <si>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</si>
  <si>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</si>
  <si>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</si>
  <si>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</si>
  <si>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</si>
  <si>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</si>
  <si>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</si>
  <si>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</si>
  <si>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</si>
  <si>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</si>
  <si>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</si>
  <si>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</si>
  <si>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</si>
  <si>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</si>
  <si>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</si>
  <si>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</si>
  <si>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</si>
  <si>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</si>
  <si>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</si>
  <si>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</si>
  <si>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</si>
  <si>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</si>
  <si>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</si>
  <si>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</si>
  <si>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</si>
  <si>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</si>
  <si>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</si>
  <si>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</si>
  <si>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</si>
  <si>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</si>
  <si>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</si>
  <si>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</si>
  <si>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</si>
  <si>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</si>
  <si>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</si>
  <si>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</si>
  <si>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</si>
  <si>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</si>
  <si>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</si>
  <si>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</si>
  <si>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</si>
  <si>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</si>
  <si>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</si>
  <si>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</si>
  <si>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</si>
  <si>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</si>
  <si>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</si>
  <si>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</si>
  <si>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</si>
  <si>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</si>
  <si>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</si>
  <si>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</si>
  <si>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</si>
  <si>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</si>
  <si>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</si>
  <si>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</si>
  <si>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</si>
  <si>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</si>
  <si>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</si>
  <si>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</si>
  <si>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</si>
  <si>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</si>
  <si>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</si>
  <si>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</si>
  <si>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</si>
  <si>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</si>
  <si>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</si>
  <si>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</si>
  <si>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</si>
  <si>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</si>
  <si>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</si>
  <si>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</si>
  <si>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</si>
  <si>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</si>
  <si>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</si>
  <si>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</si>
  <si>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</si>
  <si>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</si>
  <si>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</si>
  <si>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</si>
  <si>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</si>
  <si>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</si>
  <si>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</si>
  <si>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</si>
  <si>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</si>
  <si>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</si>
  <si>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</si>
  <si>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</si>
  <si>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</si>
  <si>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</si>
  <si>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</si>
  <si>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</si>
  <si>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</si>
  <si>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</si>
  <si>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</si>
  <si>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</si>
  <si>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</si>
  <si>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</si>
  <si>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</si>
  <si>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</si>
  <si>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</si>
  <si>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</si>
  <si>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</si>
  <si>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</si>
  <si>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</si>
  <si>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</si>
  <si>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</si>
  <si>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</si>
  <si>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</si>
  <si>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</si>
  <si>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</si>
  <si>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</si>
  <si>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</si>
  <si>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</si>
  <si>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</si>
  <si>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</si>
  <si>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</si>
  <si>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</si>
  <si>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</si>
  <si>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</si>
  <si>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</si>
  <si>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</si>
  <si>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</si>
  <si>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</si>
  <si>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</si>
  <si>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</si>
  <si>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</si>
  <si>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</si>
  <si>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</si>
  <si>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</si>
  <si>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</si>
  <si>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</si>
  <si>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</si>
  <si>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</si>
  <si>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</si>
  <si>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</si>
  <si>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</si>
  <si>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</si>
  <si>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</si>
  <si>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</si>
  <si>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</si>
  <si>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</si>
  <si>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</si>
  <si>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</si>
  <si>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</si>
  <si>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</si>
  <si>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</si>
  <si>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</si>
  <si>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</si>
  <si>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</si>
  <si>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</si>
  <si>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</si>
  <si>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</si>
  <si>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</si>
  <si>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</si>
  <si>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</si>
  <si>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</si>
  <si>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</si>
  <si>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</si>
  <si>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</si>
  <si>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</si>
  <si>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</si>
  <si>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</si>
  <si>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</si>
  <si>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</si>
  <si>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</si>
  <si>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</si>
  <si>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</si>
  <si>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</si>
  <si>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</si>
  <si>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</si>
  <si>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</si>
  <si>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</si>
  <si>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</si>
  <si>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</si>
  <si>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</si>
  <si>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</si>
  <si>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</si>
  <si>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</si>
  <si>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</si>
  <si>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</si>
  <si>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</si>
  <si>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</si>
  <si>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</si>
  <si>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</si>
  <si>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</si>
  <si>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</si>
  <si>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</si>
  <si>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</si>
  <si>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</si>
  <si>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</si>
  <si>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</si>
  <si>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</si>
  <si>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</si>
  <si>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</si>
  <si>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</si>
  <si>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</si>
  <si>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</si>
  <si>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</si>
  <si>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</si>
  <si>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</si>
  <si>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</si>
  <si>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</si>
  <si>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</si>
  <si>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</si>
  <si>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</si>
  <si>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</si>
  <si>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</si>
  <si>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</si>
  <si>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</si>
  <si>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</si>
  <si>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</si>
  <si>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</si>
  <si>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</si>
  <si>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</si>
  <si>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</si>
  <si>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</si>
  <si>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</si>
  <si>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</si>
  <si>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</si>
  <si>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</si>
  <si>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</si>
  <si>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</si>
  <si>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</si>
  <si>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</si>
  <si>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</si>
  <si>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</si>
  <si>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</si>
  <si>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</si>
  <si>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</si>
  <si>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</si>
  <si>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</si>
  <si>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</si>
  <si>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</si>
  <si>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</si>
  <si>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</si>
  <si>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</si>
  <si>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</si>
  <si>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</si>
  <si>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</si>
  <si>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</si>
  <si>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</si>
  <si>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</si>
  <si>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</si>
  <si>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</si>
  <si>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</si>
  <si>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</si>
  <si>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</si>
  <si>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</si>
  <si>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</si>
  <si>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</si>
  <si>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</si>
  <si>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</si>
  <si>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</si>
  <si>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</si>
  <si>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</si>
  <si>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</si>
  <si>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</si>
  <si>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</si>
  <si>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</si>
  <si>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</si>
  <si>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</si>
  <si>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</si>
  <si>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</si>
  <si>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</si>
  <si>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</si>
  <si>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</si>
  <si>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</si>
  <si>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</si>
  <si>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</si>
  <si>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</si>
  <si>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</si>
  <si>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</si>
  <si>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</si>
  <si>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</si>
  <si>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</si>
  <si>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</si>
  <si>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</si>
  <si>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</si>
  <si>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</si>
  <si>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</si>
  <si>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</si>
  <si>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</si>
  <si>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</si>
  <si>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</si>
  <si>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</si>
  <si>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</si>
  <si>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</si>
  <si>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</si>
  <si>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</si>
  <si>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</si>
  <si>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</si>
  <si>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</si>
  <si>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</si>
  <si>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</si>
  <si>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</si>
  <si>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</si>
  <si>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</si>
  <si>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</si>
  <si>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</si>
  <si>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</si>
  <si>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</si>
  <si>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</si>
  <si>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</si>
  <si>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</si>
  <si>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</si>
  <si>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</si>
  <si>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</si>
  <si>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</si>
  <si>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</si>
  <si>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</si>
  <si>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</si>
  <si>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</si>
  <si>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</si>
  <si>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</si>
  <si>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</si>
  <si>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</si>
  <si>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</si>
  <si>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</si>
  <si>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</si>
  <si>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</si>
  <si>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</si>
  <si>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</si>
  <si>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</si>
  <si>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</si>
  <si>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</si>
  <si>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</si>
  <si>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</si>
  <si>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</si>
  <si>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</si>
  <si>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</si>
  <si>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</si>
  <si>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</si>
  <si>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</si>
  <si>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</si>
  <si>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</si>
  <si>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</si>
  <si>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</si>
  <si>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</si>
  <si>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</si>
  <si>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</si>
  <si>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</si>
  <si>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</si>
  <si>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</si>
  <si>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</si>
  <si>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</si>
  <si>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</si>
  <si>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</si>
  <si>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</si>
  <si>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</si>
  <si>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</si>
  <si>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</si>
  <si>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</si>
  <si>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</si>
  <si>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</si>
  <si>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</si>
  <si>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</si>
  <si>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</si>
  <si>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</si>
  <si>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</si>
  <si>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</si>
  <si>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</si>
  <si>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</si>
  <si>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</si>
  <si>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</si>
  <si>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</si>
  <si>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</si>
  <si>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</si>
  <si>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</si>
  <si>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</si>
  <si>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</si>
  <si>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</si>
  <si>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</si>
  <si>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</si>
  <si>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</si>
  <si>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</si>
  <si>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</si>
  <si>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</si>
  <si>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</si>
  <si>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</si>
  <si>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</si>
  <si>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</si>
  <si>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</si>
  <si>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</si>
  <si>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</si>
  <si>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</si>
  <si>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</si>
  <si>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</si>
  <si>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</si>
  <si>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</si>
  <si>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</si>
  <si>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</si>
  <si>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</si>
  <si>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</si>
  <si>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</si>
  <si>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</si>
  <si>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</si>
  <si>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</si>
  <si>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</si>
  <si>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</si>
  <si>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</si>
  <si>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</si>
  <si>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</si>
  <si>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</si>
  <si>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</si>
  <si>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</si>
  <si>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</si>
  <si>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</si>
  <si>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</si>
  <si>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</si>
  <si>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</si>
  <si>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</si>
  <si>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</si>
  <si>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</si>
  <si>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</si>
  <si>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</si>
  <si>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</si>
  <si>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</si>
  <si>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</si>
  <si>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</si>
  <si>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</si>
  <si>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</si>
  <si>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</si>
  <si>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</si>
  <si>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</si>
  <si>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</si>
  <si>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</si>
  <si>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</si>
  <si>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</si>
  <si>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</si>
  <si>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</si>
  <si>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</si>
  <si>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</si>
  <si>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</si>
  <si>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</si>
  <si>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</si>
  <si>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</si>
  <si>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</si>
  <si>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</si>
  <si>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</si>
  <si>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</si>
  <si>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</si>
  <si>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</si>
  <si>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</si>
  <si>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</si>
  <si>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</si>
  <si>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</si>
  <si>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</si>
  <si>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</si>
  <si>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</si>
  <si>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</si>
  <si>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</si>
  <si>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</si>
  <si>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</si>
  <si>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</si>
  <si>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</si>
  <si>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</si>
  <si>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</si>
  <si>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</si>
  <si>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</si>
  <si>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</si>
  <si>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</si>
  <si>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</si>
  <si>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</si>
  <si>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</si>
  <si>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</si>
  <si>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</si>
  <si>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</si>
  <si>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</si>
  <si>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</si>
  <si>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</si>
  <si>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</si>
  <si>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</si>
  <si>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</si>
  <si>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</si>
  <si>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</si>
  <si>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</si>
  <si>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</si>
  <si>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</si>
  <si>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</si>
  <si>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</si>
  <si>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</si>
  <si>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</si>
  <si>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</si>
  <si>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</si>
  <si>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</si>
  <si>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</si>
  <si>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</si>
  <si>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</si>
  <si>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</si>
  <si>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</si>
  <si>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</si>
  <si>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</si>
  <si>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</si>
  <si>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</si>
  <si>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</si>
  <si>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</si>
  <si>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</si>
  <si>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</si>
  <si>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</si>
  <si>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</si>
  <si>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</si>
  <si>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</si>
  <si>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</si>
  <si>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</si>
  <si>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</si>
  <si>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</si>
  <si>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</si>
  <si>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</si>
  <si>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</si>
  <si>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</si>
  <si>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</si>
  <si>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</si>
  <si>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</si>
  <si>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</si>
  <si>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</si>
  <si>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</si>
  <si>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</si>
  <si>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</si>
  <si>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</si>
  <si>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</si>
  <si>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</si>
  <si>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</si>
  <si>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</si>
  <si>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</si>
  <si>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</si>
  <si>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</si>
  <si>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</si>
  <si>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</si>
  <si>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</si>
  <si>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</si>
  <si>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</si>
  <si>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</si>
  <si>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</si>
  <si>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</si>
  <si>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</si>
  <si>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</si>
  <si>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</si>
  <si>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</si>
  <si>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</si>
  <si>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</si>
  <si>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</si>
  <si>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</si>
  <si>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</si>
  <si>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</si>
  <si>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</si>
  <si>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</si>
  <si>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</si>
  <si>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</si>
  <si>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</si>
  <si>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</si>
  <si>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</si>
  <si>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</si>
  <si>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</si>
  <si>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</si>
  <si>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</si>
  <si>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</si>
  <si>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</si>
  <si>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</si>
  <si>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</si>
  <si>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</si>
  <si>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</si>
  <si>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</si>
  <si>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</si>
  <si>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</si>
  <si>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</si>
  <si>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</si>
  <si>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</si>
  <si>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</si>
  <si>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</si>
  <si>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</si>
  <si>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</si>
  <si>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</si>
  <si>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</si>
  <si>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</si>
  <si>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</si>
  <si>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</si>
  <si>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</si>
  <si>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</si>
  <si>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</si>
  <si>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</si>
  <si>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</si>
  <si>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</si>
  <si>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</si>
  <si>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</si>
  <si>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</si>
  <si>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</si>
  <si>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</si>
  <si>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</si>
  <si>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</si>
  <si>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</si>
  <si>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</si>
  <si>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</si>
  <si>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</si>
  <si>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</si>
  <si>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</si>
  <si>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</si>
  <si>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</si>
  <si>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</si>
  <si>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</si>
  <si>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</si>
  <si>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</si>
  <si>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</si>
  <si>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</si>
  <si>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</si>
  <si>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</si>
  <si>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</si>
  <si>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</si>
  <si>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</si>
  <si>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</si>
  <si>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</si>
  <si>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</si>
  <si>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</si>
  <si>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</si>
  <si>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</si>
  <si>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</si>
  <si>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</si>
  <si>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</si>
  <si>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</si>
  <si>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</si>
  <si>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</si>
  <si>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</si>
  <si>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</si>
  <si>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</si>
  <si>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</si>
  <si>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</si>
  <si>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</si>
  <si>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</si>
  <si>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</si>
  <si>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</si>
  <si>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</si>
  <si>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</si>
  <si>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</si>
  <si>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</si>
  <si>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</si>
  <si>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</si>
  <si>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</si>
  <si>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</si>
  <si>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</si>
  <si>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</si>
  <si>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</si>
  <si>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</si>
  <si>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</si>
  <si>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</si>
  <si>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</si>
  <si>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</si>
  <si>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</si>
  <si>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</si>
  <si>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</si>
  <si>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</si>
  <si>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</si>
  <si>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</si>
  <si>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</si>
  <si>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</si>
  <si>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</si>
  <si>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</si>
  <si>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</si>
  <si>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</si>
  <si>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</si>
  <si>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</si>
  <si>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</si>
  <si>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</si>
  <si>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</si>
  <si>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</si>
  <si>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</si>
  <si>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</si>
  <si>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</si>
  <si>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</si>
  <si>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</si>
  <si>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</si>
  <si>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</si>
  <si>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</si>
  <si>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</si>
  <si>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</si>
  <si>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</si>
  <si>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</si>
  <si>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</si>
  <si>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</si>
  <si>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</si>
  <si>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</si>
  <si>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</si>
  <si>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</si>
  <si>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</si>
  <si>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</si>
  <si>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</si>
  <si>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</si>
  <si>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</si>
  <si>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</si>
  <si>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</si>
  <si>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</si>
  <si>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</si>
  <si>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</si>
  <si>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</si>
  <si>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</si>
  <si>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</si>
  <si>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</si>
  <si>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</si>
  <si>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</si>
  <si>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</si>
  <si>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</si>
  <si>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</si>
  <si>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</si>
  <si>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</si>
  <si>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</si>
  <si>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</si>
  <si>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</si>
  <si>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</si>
  <si>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</si>
  <si>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</si>
  <si>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</si>
  <si>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</si>
  <si>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</si>
  <si>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</si>
  <si>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</si>
  <si>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</si>
  <si>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</si>
  <si>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</si>
  <si>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</si>
  <si>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</si>
  <si>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</si>
  <si>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</si>
  <si>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</si>
  <si>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</si>
  <si>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</si>
  <si>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</si>
  <si>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</si>
  <si>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</si>
  <si>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</si>
  <si>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</si>
  <si>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</si>
  <si>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</si>
  <si>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</si>
  <si>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</si>
  <si>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</si>
  <si>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</si>
  <si>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</si>
  <si>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</si>
  <si>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</si>
  <si>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</si>
  <si>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</si>
  <si>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</si>
  <si>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</si>
  <si>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</si>
  <si>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</si>
  <si>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</si>
  <si>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</si>
  <si>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</si>
  <si>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</si>
  <si>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</si>
  <si>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</si>
  <si>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</si>
  <si>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</si>
  <si>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</si>
  <si>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</si>
  <si>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</si>
  <si>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</si>
  <si>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</si>
  <si>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</si>
  <si>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</si>
  <si>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</si>
  <si>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</si>
  <si>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</si>
  <si>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</si>
  <si>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</si>
  <si>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</si>
  <si>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</si>
  <si>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</si>
  <si>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</si>
  <si>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</si>
  <si>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</si>
  <si>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</si>
  <si>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</si>
  <si>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</si>
  <si>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</si>
  <si>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</si>
  <si>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</si>
  <si>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</si>
  <si>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</si>
  <si>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</si>
  <si>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</si>
  <si>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</si>
  <si>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</si>
  <si>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</si>
  <si>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</si>
  <si>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</si>
  <si>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</si>
  <si>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</si>
  <si>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</si>
  <si>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</si>
  <si>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</si>
  <si>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</si>
  <si>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</si>
  <si>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</si>
  <si>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</si>
  <si>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</si>
  <si>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</si>
  <si>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</si>
  <si>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</si>
  <si>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</si>
  <si>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</si>
  <si>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</si>
  <si>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</si>
  <si>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</si>
  <si>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</si>
  <si>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</si>
  <si>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</si>
  <si>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</si>
  <si>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</si>
  <si>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</si>
  <si>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</si>
  <si>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</si>
  <si>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</si>
  <si>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</si>
  <si>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</si>
  <si>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</si>
  <si>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</si>
  <si>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</si>
  <si>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</si>
  <si>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</si>
  <si>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</si>
  <si>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</si>
  <si>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</si>
  <si>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</si>
  <si>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</si>
  <si>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</si>
  <si>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</si>
  <si>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</si>
  <si>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</si>
  <si>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</si>
  <si>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</si>
  <si>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</si>
  <si>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</si>
  <si>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</si>
  <si>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</si>
  <si>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</si>
  <si>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</si>
  <si>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</si>
  <si>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</si>
  <si>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</si>
  <si>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</si>
  <si>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</si>
  <si>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</si>
  <si>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</si>
  <si>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</si>
  <si>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</si>
  <si>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</si>
  <si>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</si>
  <si>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</si>
  <si>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</si>
  <si>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</si>
  <si>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</si>
  <si>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</si>
  <si>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</si>
  <si>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</si>
  <si>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</si>
  <si>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</si>
  <si>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</si>
  <si>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</si>
  <si>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</si>
  <si>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</si>
  <si>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</si>
  <si>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</si>
  <si>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</si>
  <si>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</si>
  <si>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</si>
  <si>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</si>
  <si>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</si>
  <si>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</si>
  <si>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</si>
  <si>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</si>
  <si>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</si>
  <si>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</si>
  <si>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</si>
  <si>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</si>
  <si>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</si>
  <si>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</si>
  <si>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</si>
  <si>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</si>
  <si>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</si>
  <si>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</si>
  <si>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</si>
  <si>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</si>
  <si>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</si>
  <si>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</si>
  <si>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</si>
  <si>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</si>
  <si>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</si>
  <si>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</si>
  <si>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</si>
  <si>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</si>
  <si>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</si>
  <si>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</si>
  <si>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</si>
  <si>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</si>
  <si>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</si>
  <si>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</si>
  <si>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</si>
  <si>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</si>
  <si>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</si>
  <si>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</si>
  <si>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</si>
  <si>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</si>
  <si>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</si>
  <si>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</si>
  <si>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</si>
  <si>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</si>
  <si>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</si>
  <si>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</si>
  <si>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</si>
  <si>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</si>
  <si>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</si>
  <si>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</si>
  <si>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</si>
  <si>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</si>
  <si>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</si>
  <si>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</si>
  <si>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</si>
  <si>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</si>
  <si>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</si>
  <si>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</si>
  <si>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</si>
  <si>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</si>
  <si>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</si>
  <si>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</si>
  <si>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</si>
  <si>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</si>
  <si>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</si>
  <si>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</si>
  <si>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</si>
  <si>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</si>
  <si>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</si>
  <si>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</si>
  <si>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</si>
  <si>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</si>
  <si>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</si>
  <si>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</si>
  <si>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</si>
  <si>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</si>
  <si>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</si>
  <si>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</si>
  <si>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</si>
  <si>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</si>
  <si>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</si>
  <si>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</si>
  <si>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</si>
  <si>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</si>
  <si>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</si>
  <si>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</si>
  <si>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</si>
  <si>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</si>
  <si>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</si>
  <si>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</si>
  <si>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</si>
  <si>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</si>
  <si>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</si>
  <si>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</si>
  <si>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</si>
  <si>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</si>
  <si>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</si>
  <si>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</si>
  <si>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</si>
  <si>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</si>
  <si>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</si>
  <si>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</si>
  <si>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</si>
  <si>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</si>
  <si>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</si>
  <si>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</si>
  <si>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</si>
  <si>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</si>
  <si>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</si>
  <si>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</si>
  <si>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</si>
  <si>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</si>
  <si>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</si>
  <si>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</si>
  <si>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</si>
  <si>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</si>
  <si>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</si>
  <si>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</si>
  <si>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</si>
  <si>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</si>
  <si>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</si>
  <si>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</si>
  <si>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</si>
  <si>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</si>
  <si>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</si>
  <si>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</si>
  <si>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</si>
  <si>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</si>
  <si>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</si>
  <si>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</si>
  <si>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</si>
  <si>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</si>
  <si>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</si>
  <si>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</si>
  <si>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</si>
  <si>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</si>
  <si>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</si>
  <si>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</si>
  <si>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</si>
  <si>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</si>
  <si>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</si>
  <si>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</si>
  <si>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</si>
  <si>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</si>
  <si>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</si>
  <si>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</si>
  <si>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</si>
  <si>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</si>
  <si>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</si>
  <si>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</si>
  <si>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</si>
  <si>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</si>
  <si>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</si>
  <si>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</si>
  <si>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</si>
  <si>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</si>
  <si>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</si>
  <si>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</si>
  <si>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</si>
  <si>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</si>
  <si>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</si>
  <si>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</si>
  <si>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</si>
  <si>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</si>
  <si>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</si>
  <si>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</si>
  <si>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</si>
  <si>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</si>
  <si>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</si>
  <si>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</si>
  <si>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</si>
  <si>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</si>
  <si>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</si>
  <si>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</si>
  <si>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</si>
  <si>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</si>
  <si>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</si>
  <si>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</si>
  <si>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</si>
  <si>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</si>
  <si>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</si>
  <si>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</si>
  <si>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</si>
  <si>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</si>
  <si>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</si>
  <si>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</si>
  <si>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</si>
  <si>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</si>
  <si>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</si>
  <si>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</si>
  <si>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</si>
  <si>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</si>
  <si>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</si>
  <si>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</si>
  <si>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</si>
  <si>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</si>
  <si>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</si>
  <si>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</si>
  <si>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</si>
  <si>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</si>
  <si>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</si>
  <si>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</si>
  <si>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</si>
  <si>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</si>
  <si>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</si>
  <si>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</si>
  <si>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</si>
  <si>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</si>
  <si>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</si>
  <si>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</si>
  <si>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</si>
  <si>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</si>
  <si>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</si>
  <si>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</si>
  <si>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</si>
  <si>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</si>
  <si>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</si>
  <si>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</si>
  <si>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</si>
  <si>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</si>
  <si>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</si>
  <si>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</si>
  <si>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</si>
  <si>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</si>
  <si>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</si>
  <si>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</si>
  <si>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</si>
  <si>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</si>
  <si>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</si>
  <si>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</si>
  <si>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</si>
  <si>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</si>
  <si>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</si>
  <si>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</si>
  <si>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</si>
  <si>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</si>
  <si>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</si>
  <si>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</si>
  <si>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</si>
  <si>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</si>
  <si>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</si>
  <si>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</si>
  <si>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</si>
  <si>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</si>
  <si>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</si>
  <si>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</si>
  <si>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</si>
  <si>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</si>
  <si>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</si>
  <si>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</si>
  <si>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</si>
  <si>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</si>
  <si>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</si>
  <si>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</si>
  <si>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</si>
  <si>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</si>
  <si>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</si>
  <si>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</si>
  <si>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</si>
  <si>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</si>
  <si>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</si>
  <si>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</si>
  <si>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</si>
  <si>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</si>
  <si>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</si>
  <si>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</si>
  <si>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</si>
  <si>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</si>
  <si>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</si>
  <si>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</si>
  <si>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</si>
  <si>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</si>
  <si>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</si>
  <si>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</si>
  <si>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</si>
  <si>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</si>
  <si>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</si>
  <si>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</si>
  <si>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</si>
  <si>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</si>
  <si>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</si>
  <si>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</si>
  <si>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</si>
  <si>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</si>
  <si>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</si>
  <si>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</si>
  <si>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</si>
  <si>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</si>
  <si>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</si>
  <si>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</si>
  <si>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</si>
  <si>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</si>
  <si>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</si>
  <si>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</si>
  <si>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</si>
  <si>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</si>
  <si>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</si>
  <si>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</si>
  <si>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</si>
  <si>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</si>
  <si>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</si>
  <si>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</si>
  <si>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</si>
  <si>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</si>
  <si>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</si>
  <si>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</si>
  <si>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</si>
  <si>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</si>
  <si>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</si>
  <si>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</si>
  <si>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</si>
  <si>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</si>
  <si>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</si>
  <si>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</si>
  <si>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</si>
  <si>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</si>
  <si>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</si>
  <si>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</si>
  <si>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</si>
  <si>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</si>
  <si>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</si>
  <si>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</si>
  <si>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</si>
  <si>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</si>
  <si>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</si>
  <si>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</si>
  <si>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</si>
  <si>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</si>
  <si>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</si>
  <si>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</si>
  <si>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</si>
  <si>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</si>
  <si>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</si>
  <si>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</si>
  <si>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</si>
  <si>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</si>
  <si>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</si>
  <si>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</si>
  <si>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</si>
  <si>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</si>
  <si>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</si>
  <si>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</si>
  <si>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</si>
  <si>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</si>
  <si>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</si>
  <si>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</si>
  <si>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</si>
  <si>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</si>
  <si>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</si>
  <si>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</si>
  <si>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</si>
  <si>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</si>
  <si>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</si>
  <si>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</si>
  <si>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</si>
  <si>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</si>
  <si>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</si>
  <si>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</si>
  <si>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</si>
  <si>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</si>
  <si>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</si>
  <si>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</si>
  <si>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</si>
  <si>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</si>
  <si>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</si>
  <si>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</si>
  <si>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</si>
  <si>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</si>
  <si>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</si>
  <si>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</si>
  <si>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</si>
  <si>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</si>
  <si>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</si>
  <si>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</si>
  <si>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</si>
  <si>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</si>
  <si>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</si>
  <si>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</si>
  <si>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</si>
  <si>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</si>
  <si>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</si>
  <si>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</si>
  <si>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</si>
  <si>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</si>
  <si>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</si>
  <si>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</si>
  <si>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</si>
  <si>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</si>
  <si>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</si>
  <si>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</si>
  <si>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</si>
  <si>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</si>
  <si>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</si>
  <si>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</si>
  <si>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</si>
  <si>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</si>
  <si>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</si>
  <si>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</si>
  <si>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</si>
  <si>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</si>
  <si>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</si>
  <si>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</si>
  <si>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</si>
  <si>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</si>
  <si>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</si>
  <si>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</si>
  <si>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</si>
  <si>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</si>
  <si>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</si>
  <si>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</si>
  <si>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</si>
  <si>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</si>
  <si>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</si>
  <si>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</si>
  <si>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</si>
  <si>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</si>
  <si>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</si>
  <si>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</si>
  <si>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</si>
  <si>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</si>
  <si>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</si>
  <si>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</si>
  <si>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</si>
  <si>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</si>
  <si>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</si>
  <si>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</si>
  <si>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</si>
  <si>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</si>
  <si>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</si>
  <si>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</si>
  <si>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</si>
  <si>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</si>
  <si>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</si>
  <si>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</si>
  <si>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</si>
  <si>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</si>
  <si>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</si>
  <si>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</si>
  <si>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</si>
  <si>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</si>
  <si>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</si>
  <si>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</si>
  <si>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</si>
  <si>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</si>
  <si>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</si>
  <si>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</si>
  <si>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</si>
  <si>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</si>
  <si>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</si>
  <si>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</si>
  <si>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</si>
  <si>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</si>
  <si>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</si>
  <si>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</si>
  <si>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</si>
  <si>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</si>
  <si>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</si>
  <si>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</si>
  <si>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</si>
  <si>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</si>
  <si>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</si>
  <si>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</si>
  <si>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</si>
  <si>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</si>
  <si>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</si>
  <si>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</si>
  <si>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</si>
  <si>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</si>
  <si>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</si>
  <si>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</si>
  <si>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</si>
  <si>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</si>
  <si>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</si>
  <si>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</si>
  <si>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</si>
  <si>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</si>
  <si>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</si>
  <si>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</si>
  <si>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</si>
  <si>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</si>
  <si>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</si>
  <si>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</si>
  <si>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</si>
  <si>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</si>
  <si>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</si>
  <si>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</si>
  <si>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</si>
  <si>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</si>
  <si>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</si>
  <si>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</si>
  <si>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</si>
  <si>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</si>
  <si>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</si>
  <si>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</si>
  <si>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</si>
  <si>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</si>
  <si>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</si>
  <si>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</si>
  <si>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</si>
  <si>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</si>
  <si>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</si>
  <si>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</si>
  <si>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</si>
  <si>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</si>
  <si>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</si>
  <si>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</si>
  <si>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</si>
  <si>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</si>
  <si>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</si>
  <si>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</si>
  <si>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</si>
  <si>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</si>
  <si>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</si>
  <si>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</si>
  <si>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</si>
  <si>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</si>
  <si>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</si>
  <si>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</si>
  <si>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</si>
  <si>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</si>
  <si>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</si>
  <si>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</si>
  <si>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</si>
  <si>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</si>
  <si>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</si>
  <si>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</si>
  <si>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</si>
  <si>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</si>
  <si>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</si>
  <si>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</si>
  <si>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</si>
  <si>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</si>
  <si>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</si>
  <si>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</si>
  <si>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</si>
  <si>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</si>
  <si>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</si>
  <si>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</si>
  <si>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</si>
  <si>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</si>
  <si>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</si>
  <si>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</si>
  <si>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</si>
  <si>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</si>
  <si>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</si>
  <si>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</si>
  <si>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</si>
  <si>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</si>
  <si>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</si>
  <si>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</si>
  <si>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</si>
  <si>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</si>
  <si>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</si>
  <si>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</si>
  <si>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</si>
  <si>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</si>
  <si>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</si>
  <si>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</si>
  <si>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</si>
  <si>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</si>
  <si>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</si>
  <si>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</si>
  <si>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</si>
  <si>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</si>
  <si>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</si>
  <si>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</si>
  <si>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</si>
  <si>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</si>
  <si>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</si>
  <si>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</si>
  <si>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</si>
  <si>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</si>
  <si>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</si>
  <si>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</si>
  <si>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</si>
  <si>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</si>
  <si>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</si>
  <si>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</si>
  <si>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</si>
  <si>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</si>
  <si>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</si>
  <si>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</si>
  <si>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</si>
  <si>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</si>
  <si>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</si>
  <si>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</si>
  <si>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</si>
  <si>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</si>
  <si>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</si>
  <si>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</si>
  <si>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</si>
  <si>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</si>
  <si>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</si>
  <si>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</si>
  <si>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</si>
  <si>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</si>
  <si>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</si>
  <si>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</si>
  <si>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</si>
  <si>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</si>
  <si>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</si>
  <si>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</si>
  <si>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</si>
  <si>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</si>
  <si>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</si>
  <si>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</si>
  <si>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</si>
  <si>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</si>
  <si>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</si>
  <si>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</si>
  <si>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</si>
  <si>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</si>
  <si>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</si>
  <si>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</si>
  <si>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</si>
  <si>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</si>
  <si>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</si>
  <si>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</si>
  <si>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</si>
  <si>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</si>
  <si>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</si>
  <si>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</si>
  <si>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</si>
  <si>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</si>
  <si>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</si>
  <si>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</si>
  <si>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</si>
  <si>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</si>
  <si>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</si>
  <si>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</si>
  <si>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</si>
  <si>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</si>
  <si>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</si>
  <si>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</si>
  <si>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</si>
  <si>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</si>
  <si>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</si>
  <si>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</si>
  <si>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</si>
  <si>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</si>
  <si>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</si>
  <si>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</si>
  <si>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</si>
  <si>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</si>
  <si>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</si>
  <si>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</si>
  <si>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</si>
  <si>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</si>
  <si>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</si>
  <si>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</si>
  <si>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</si>
  <si>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</si>
  <si>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</si>
  <si>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</si>
  <si>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</si>
  <si>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</si>
  <si>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</si>
  <si>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</si>
  <si>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</si>
  <si>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</si>
  <si>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</si>
  <si>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</si>
  <si>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</si>
  <si>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</si>
  <si>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</si>
  <si>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</si>
  <si>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</si>
  <si>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</si>
  <si>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</si>
  <si>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</si>
  <si>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</si>
  <si>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</si>
  <si>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</si>
  <si>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</si>
  <si>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</si>
  <si>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</si>
  <si>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</si>
  <si>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</si>
  <si>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</si>
  <si>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</si>
  <si>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</si>
  <si>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</si>
  <si>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</si>
  <si>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</si>
  <si>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</si>
  <si>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</si>
  <si>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</si>
  <si>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</si>
  <si>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</si>
  <si>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</si>
  <si>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</si>
  <si>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</si>
  <si>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</si>
  <si>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</si>
  <si>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</si>
  <si>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</si>
  <si>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</si>
  <si>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</si>
  <si>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</si>
  <si>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</si>
  <si>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</si>
  <si>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</si>
  <si>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</si>
  <si>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</si>
  <si>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</si>
  <si>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</si>
  <si>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</si>
  <si>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</si>
  <si>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</si>
  <si>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</si>
  <si>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</si>
  <si>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</si>
  <si>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</si>
  <si>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</si>
  <si>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</si>
  <si>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</si>
  <si>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</si>
  <si>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</si>
  <si>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</si>
  <si>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</si>
  <si>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</si>
  <si>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</si>
  <si>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</si>
  <si>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</si>
  <si>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</si>
  <si>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</si>
  <si>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</si>
  <si>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</si>
  <si>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</si>
  <si>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</si>
  <si>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</si>
  <si>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</si>
  <si>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</si>
  <si>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</si>
  <si>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</si>
  <si>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</si>
  <si>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</si>
  <si>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</si>
  <si>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</si>
  <si>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</si>
  <si>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</si>
  <si>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</si>
  <si>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</si>
  <si>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</si>
  <si>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</si>
  <si>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</si>
  <si>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</si>
  <si>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</si>
  <si>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</si>
  <si>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</si>
  <si>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</si>
  <si>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</si>
  <si>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</si>
  <si>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</si>
  <si>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</si>
  <si>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</si>
  <si>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</si>
  <si>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</si>
  <si>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</si>
  <si>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</si>
  <si>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</si>
  <si>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</si>
  <si>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</si>
  <si>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</si>
  <si>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</si>
  <si>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</si>
  <si>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</si>
  <si>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</si>
  <si>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</si>
  <si>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</si>
  <si>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</si>
  <si>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</si>
  <si>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</si>
  <si>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</si>
  <si>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</si>
  <si>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</si>
  <si>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</si>
  <si>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</si>
  <si>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</si>
  <si>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</si>
  <si>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</si>
  <si>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</si>
  <si>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</si>
  <si>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</si>
  <si>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</si>
  <si>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</si>
  <si>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</si>
  <si>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</si>
  <si>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</si>
  <si>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</si>
  <si>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</si>
  <si>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</si>
  <si>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</si>
  <si>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</si>
  <si>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</si>
  <si>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</si>
  <si>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</si>
  <si>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</si>
  <si>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</si>
  <si>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</si>
  <si>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</si>
  <si>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</si>
  <si>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</si>
  <si>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</si>
  <si>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</si>
  <si>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</si>
  <si>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</si>
  <si>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</si>
  <si>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</si>
  <si>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</si>
  <si>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</si>
  <si>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</si>
  <si>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</si>
  <si>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</si>
  <si>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</si>
  <si>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</si>
  <si>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</si>
  <si>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</si>
  <si>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</si>
  <si>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</si>
  <si>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</si>
  <si>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</si>
  <si>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</si>
  <si>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</si>
  <si>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</si>
  <si>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</si>
  <si>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</si>
  <si>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</si>
  <si>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</si>
  <si>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</si>
  <si>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</si>
  <si>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</si>
  <si>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</si>
  <si>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</si>
  <si>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</si>
  <si>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</si>
  <si>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</si>
  <si>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</si>
  <si>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</si>
  <si>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</si>
  <si>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</si>
  <si>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</si>
  <si>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</si>
  <si>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</si>
  <si>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</si>
  <si>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</si>
  <si>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</si>
  <si>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</si>
  <si>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</si>
  <si>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</si>
  <si>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</si>
  <si>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</si>
  <si>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</si>
  <si>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</si>
  <si>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</si>
  <si>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</si>
  <si>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</si>
  <si>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</si>
  <si>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</si>
  <si>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</si>
  <si>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</si>
  <si>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</si>
  <si>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</si>
  <si>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</si>
  <si>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</si>
  <si>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</si>
  <si>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</si>
  <si>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</si>
  <si>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</si>
  <si>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</si>
  <si>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</si>
  <si>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</si>
  <si>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</si>
  <si>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</si>
  <si>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</si>
  <si>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</si>
  <si>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</si>
  <si>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</si>
  <si>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</si>
  <si>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</si>
  <si>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</si>
  <si>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</si>
  <si>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</si>
  <si>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</si>
  <si>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</si>
  <si>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</si>
  <si>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</si>
  <si>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</si>
  <si>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</si>
  <si>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</si>
  <si>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</si>
  <si>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</si>
  <si>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</si>
  <si>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</si>
  <si>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</si>
  <si>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</si>
  <si>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</si>
  <si>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</si>
  <si>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</si>
  <si>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</si>
  <si>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</si>
  <si>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</si>
  <si>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</si>
  <si>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</si>
  <si>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</si>
  <si>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</si>
  <si>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</si>
  <si>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</si>
  <si>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</si>
  <si>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</si>
  <si>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</si>
  <si>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</si>
  <si>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</si>
  <si>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</si>
  <si>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</si>
  <si>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</si>
  <si>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</si>
  <si>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</si>
  <si>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</si>
  <si>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</si>
  <si>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</si>
  <si>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</si>
  <si>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</si>
  <si>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</si>
  <si>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</si>
  <si>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</si>
  <si>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</si>
  <si>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</si>
  <si>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</si>
  <si>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</si>
  <si>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</si>
  <si>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</si>
  <si>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</si>
  <si>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</si>
  <si>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</si>
  <si>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</si>
  <si>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</si>
  <si>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</si>
  <si>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</si>
  <si>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</si>
  <si>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</si>
  <si>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</si>
  <si>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</si>
  <si>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</si>
  <si>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</si>
  <si>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</si>
  <si>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</si>
  <si>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</si>
  <si>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</si>
  <si>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</si>
  <si>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</si>
  <si>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</si>
  <si>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</si>
  <si>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</si>
  <si>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</si>
  <si>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</si>
  <si>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</si>
  <si>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</si>
  <si>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</si>
  <si>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</si>
  <si>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</si>
  <si>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</si>
  <si>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</si>
  <si>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</si>
  <si>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</si>
  <si>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</si>
  <si>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</si>
  <si>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</si>
  <si>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</si>
  <si>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</si>
  <si>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</si>
  <si>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</si>
  <si>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</si>
  <si>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</si>
  <si>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</si>
  <si>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</si>
  <si>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</si>
  <si>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</si>
  <si>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</si>
  <si>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</si>
  <si>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</si>
  <si>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</si>
  <si>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</si>
  <si>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</si>
  <si>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</si>
  <si>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</si>
  <si>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</si>
  <si>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</si>
  <si>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</si>
  <si>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</si>
  <si>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</si>
  <si>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</si>
  <si>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</si>
  <si>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</si>
  <si>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</si>
  <si>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</si>
  <si>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</si>
  <si>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</si>
  <si>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</si>
  <si>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</si>
  <si>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</si>
  <si>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</si>
  <si>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</si>
  <si>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</si>
  <si>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</si>
  <si>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</si>
  <si>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</si>
  <si>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</si>
  <si>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</si>
  <si>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</si>
  <si>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</si>
  <si>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</si>
  <si>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</si>
  <si>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</si>
  <si>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</si>
  <si>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</si>
  <si>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</si>
  <si>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</si>
  <si>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</si>
  <si>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</si>
  <si>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</si>
  <si>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</si>
  <si>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</si>
  <si>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</si>
  <si>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</si>
  <si>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</si>
  <si>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</si>
  <si>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</si>
  <si>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</si>
  <si>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</si>
  <si>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</si>
  <si>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</si>
  <si>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</si>
  <si>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</si>
  <si>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</si>
  <si>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</si>
  <si>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</si>
  <si>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</si>
  <si>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</si>
  <si>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</si>
  <si>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</si>
  <si>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</si>
  <si>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</si>
  <si>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</si>
  <si>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</si>
  <si>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</si>
  <si>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</si>
  <si>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</si>
  <si>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</si>
  <si>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</si>
  <si>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</si>
  <si>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</si>
  <si>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</si>
  <si>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</si>
  <si>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</si>
  <si>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</si>
  <si>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</si>
  <si>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</si>
  <si>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</si>
  <si>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</si>
  <si>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</si>
  <si>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</si>
  <si>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</si>
  <si>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</si>
  <si>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</si>
  <si>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</si>
  <si>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</si>
  <si>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</si>
  <si>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</si>
  <si>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</si>
  <si>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</si>
  <si>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</si>
  <si>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</si>
  <si>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</si>
  <si>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</si>
  <si>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</si>
  <si>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</si>
  <si>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</si>
  <si>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</si>
  <si>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</si>
  <si>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</si>
  <si>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</si>
  <si>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</si>
  <si>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</si>
  <si>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</si>
  <si>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</si>
  <si>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</si>
  <si>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</si>
  <si>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</si>
  <si>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</si>
  <si>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</si>
  <si>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</si>
  <si>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</si>
  <si>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</si>
  <si>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</si>
  <si>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</si>
  <si>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</si>
  <si>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</si>
  <si>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</si>
  <si>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</si>
  <si>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</si>
  <si>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</si>
  <si>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</si>
  <si>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</si>
  <si>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</si>
  <si>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</si>
  <si>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</si>
  <si>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</si>
  <si>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</si>
  <si>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</si>
  <si>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</si>
  <si>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</si>
  <si>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</si>
  <si>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</si>
  <si>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</si>
  <si>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</si>
  <si>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</si>
  <si>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</si>
  <si>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</si>
  <si>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</si>
  <si>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</si>
  <si>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</si>
  <si>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</si>
  <si>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</si>
  <si>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</si>
  <si>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</si>
  <si>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</si>
  <si>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</si>
  <si>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</si>
  <si>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</si>
  <si>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</si>
  <si>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</si>
  <si>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</si>
  <si>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</si>
  <si>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</si>
  <si>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</si>
  <si>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</si>
  <si>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</si>
  <si>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</si>
  <si>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</si>
  <si>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</si>
  <si>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</si>
  <si>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</si>
  <si>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</si>
  <si>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</si>
  <si>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</si>
  <si>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</si>
  <si>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</si>
  <si>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</si>
  <si>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</si>
  <si>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</si>
  <si>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</si>
  <si>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</si>
  <si>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</si>
  <si>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</si>
  <si>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</si>
  <si>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</si>
  <si>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</si>
  <si>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</si>
  <si>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</si>
  <si>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</si>
  <si>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</si>
  <si>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</si>
  <si>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</si>
  <si>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</si>
  <si>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</si>
  <si>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</si>
  <si>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</si>
  <si>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</si>
  <si>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</si>
  <si>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</si>
  <si>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</si>
  <si>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</si>
  <si>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</si>
  <si>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</si>
  <si>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</si>
  <si>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</si>
  <si>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</si>
  <si>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</si>
  <si>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</si>
  <si>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</si>
  <si>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</si>
  <si>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</si>
  <si>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</si>
  <si>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</si>
  <si>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</si>
  <si>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</si>
  <si>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</si>
  <si>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</si>
  <si>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</si>
  <si>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</si>
  <si>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</si>
  <si>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</si>
  <si>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</si>
  <si>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</si>
  <si>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</si>
  <si>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</si>
  <si>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</si>
  <si>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</si>
  <si>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</si>
  <si>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</si>
  <si>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</si>
  <si>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</si>
  <si>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</si>
  <si>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</si>
  <si>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</si>
  <si>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</si>
  <si>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</si>
  <si>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</si>
  <si>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</si>
  <si>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</si>
  <si>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</si>
  <si>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</si>
  <si>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</si>
  <si>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</si>
  <si>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</si>
  <si>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</si>
  <si>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</si>
  <si>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</si>
  <si>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</si>
  <si>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</si>
  <si>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</si>
  <si>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</si>
  <si>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</si>
  <si>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</si>
  <si>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</si>
  <si>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</si>
  <si>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</si>
  <si>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</si>
  <si>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</si>
  <si>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</si>
  <si>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</si>
  <si>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</si>
  <si>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</si>
  <si>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</si>
  <si>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</si>
  <si>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</si>
  <si>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</si>
  <si>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</si>
  <si>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</si>
  <si>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</si>
  <si>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</si>
  <si>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</si>
  <si>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</si>
  <si>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</si>
  <si>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</si>
  <si>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</si>
  <si>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</si>
  <si>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</si>
  <si>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</si>
  <si>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</si>
  <si>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</si>
  <si>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</si>
  <si>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</si>
  <si>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</si>
  <si>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</si>
  <si>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</si>
  <si>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</si>
  <si>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</si>
  <si>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</si>
  <si>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</si>
  <si>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</si>
  <si>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</si>
  <si>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</si>
  <si>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</si>
  <si>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</si>
  <si>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</si>
  <si>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</si>
  <si>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</si>
  <si>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</si>
  <si>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</si>
  <si>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</si>
  <si>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</si>
  <si>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</si>
  <si>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</si>
  <si>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</si>
  <si>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</si>
  <si>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</si>
  <si>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</si>
  <si>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</si>
  <si>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</si>
  <si>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</si>
  <si>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</si>
  <si>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</si>
  <si>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</si>
  <si>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</si>
  <si>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</si>
  <si>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</si>
  <si>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</si>
  <si>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</si>
  <si>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</si>
  <si>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</si>
  <si>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</si>
  <si>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</si>
  <si>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</si>
  <si>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</si>
  <si>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</si>
  <si>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</si>
  <si>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</si>
  <si>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</si>
  <si>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</si>
  <si>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</si>
  <si>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</si>
  <si>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</si>
  <si>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</si>
  <si>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</si>
  <si>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</si>
  <si>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</si>
  <si>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</si>
  <si>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</si>
  <si>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</si>
  <si>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</si>
  <si>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</si>
  <si>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</si>
  <si>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</si>
  <si>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</si>
  <si>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</si>
  <si>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</si>
  <si>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</si>
  <si>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</si>
  <si>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</si>
  <si>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</si>
  <si>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</si>
  <si>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</si>
  <si>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</si>
  <si>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</si>
  <si>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</si>
  <si>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</si>
  <si>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</si>
  <si>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</si>
  <si>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</si>
  <si>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</si>
  <si>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</si>
  <si>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</si>
  <si>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</si>
  <si>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</si>
  <si>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</si>
  <si>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</si>
  <si>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</si>
  <si>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</si>
  <si>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</si>
  <si>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</si>
  <si>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</si>
  <si>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</si>
  <si>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</si>
  <si>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</si>
  <si>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</si>
  <si>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</si>
  <si>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</si>
  <si>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</si>
  <si>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</si>
  <si>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</si>
  <si>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</si>
  <si>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</si>
  <si>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</si>
  <si>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</si>
  <si>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</si>
  <si>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</si>
  <si>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</si>
  <si>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</si>
  <si>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</si>
  <si>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</si>
  <si>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</si>
  <si>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</si>
  <si>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</si>
  <si>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</si>
  <si>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</si>
  <si>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</si>
  <si>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</si>
  <si>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</si>
  <si>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</si>
  <si>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</si>
  <si>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</si>
  <si>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</si>
  <si>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</si>
  <si>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</si>
  <si>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</si>
  <si>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</si>
  <si>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</si>
  <si>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</si>
  <si>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</si>
  <si>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</si>
  <si>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</si>
  <si>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</si>
  <si>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</si>
  <si>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</si>
  <si>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</si>
  <si>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</si>
  <si>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</si>
  <si>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</si>
  <si>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</si>
  <si>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</si>
  <si>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</si>
  <si>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</si>
  <si>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</si>
  <si>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</si>
  <si>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</si>
  <si>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</si>
  <si>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</si>
  <si>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</si>
  <si>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</si>
  <si>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</si>
  <si>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</si>
  <si>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</si>
  <si>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</si>
  <si>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</si>
  <si>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</si>
  <si>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</si>
  <si>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</si>
  <si>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</si>
  <si>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</si>
  <si>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</si>
  <si>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</si>
  <si>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</si>
  <si>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</si>
  <si>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</si>
  <si>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</si>
  <si>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</si>
  <si>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</si>
  <si>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</si>
  <si>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</si>
  <si>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</si>
  <si>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</si>
  <si>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</si>
  <si>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</si>
  <si>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</si>
  <si>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</si>
  <si>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</si>
  <si>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</si>
  <si>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</si>
  <si>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</si>
  <si>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</si>
  <si>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</si>
  <si>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</si>
  <si>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</si>
  <si>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</si>
  <si>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</si>
  <si>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</si>
  <si>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</si>
  <si>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</si>
  <si>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</si>
  <si>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</si>
  <si>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</si>
  <si>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</si>
  <si>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</si>
  <si>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</si>
  <si>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</si>
  <si>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</si>
  <si>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</si>
  <si>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</si>
  <si>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</si>
  <si>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</si>
  <si>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</si>
  <si>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</si>
  <si>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</si>
  <si>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</si>
  <si>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</si>
  <si>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</si>
  <si>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</si>
  <si>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</si>
  <si>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</si>
  <si>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</si>
  <si>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</si>
  <si>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</si>
  <si>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</si>
  <si>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</si>
  <si>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</si>
  <si>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</si>
  <si>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</si>
  <si>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</si>
  <si>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</si>
  <si>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</si>
  <si>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</si>
  <si>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</si>
  <si>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</si>
  <si>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</si>
  <si>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</si>
  <si>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</si>
  <si>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</si>
  <si>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</si>
  <si>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</si>
  <si>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</si>
  <si>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</si>
  <si>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</si>
  <si>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</si>
  <si>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</si>
  <si>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</si>
  <si>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</si>
  <si>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</si>
  <si>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</si>
  <si>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</si>
  <si>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</si>
  <si>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</si>
  <si>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</si>
  <si>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</si>
  <si>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</si>
  <si>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</si>
  <si>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</si>
  <si>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</si>
  <si>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</si>
  <si>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</si>
  <si>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</si>
  <si>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</si>
  <si>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</si>
  <si>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</si>
  <si>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</si>
  <si>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</si>
  <si>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</si>
  <si>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</si>
  <si>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</si>
  <si>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</si>
  <si>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</si>
  <si>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</si>
  <si>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</si>
  <si>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</si>
  <si>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</si>
  <si>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</si>
  <si>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</si>
  <si>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</si>
  <si>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</si>
  <si>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</si>
  <si>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</si>
  <si>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</si>
  <si>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</si>
  <si>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</si>
  <si>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</si>
  <si>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</si>
  <si>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</si>
  <si>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</si>
  <si>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</si>
  <si>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</si>
  <si>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</si>
  <si>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</si>
  <si>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</si>
  <si>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</si>
  <si>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</si>
  <si>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</si>
  <si>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</si>
  <si>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</si>
  <si>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</si>
  <si>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</si>
  <si>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</si>
  <si>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</si>
  <si>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</si>
  <si>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</si>
  <si>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</si>
  <si>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</si>
  <si>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</si>
  <si>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</si>
  <si>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</si>
  <si>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</si>
  <si>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</si>
  <si>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</si>
  <si>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</si>
  <si>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</si>
  <si>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</si>
  <si>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</si>
  <si>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</si>
  <si>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</si>
  <si>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</si>
  <si>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</si>
  <si>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</si>
  <si>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</si>
  <si>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</si>
  <si>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</si>
  <si>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</si>
  <si>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</si>
  <si>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</si>
  <si>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</si>
  <si>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</si>
  <si>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</si>
  <si>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</si>
  <si>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</si>
  <si>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</si>
  <si>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</si>
  <si>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</si>
  <si>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</si>
  <si>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</si>
  <si>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</si>
  <si>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</si>
  <si>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</si>
  <si>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</si>
  <si>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</si>
  <si>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</si>
  <si>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</si>
  <si>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</si>
  <si>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</si>
  <si>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</si>
  <si>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</si>
  <si>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</si>
  <si>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</si>
  <si>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</si>
  <si>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</si>
  <si>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</si>
  <si>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</si>
  <si>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</si>
  <si>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</si>
  <si>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</si>
  <si>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</si>
  <si>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</si>
  <si>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</si>
  <si>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</si>
  <si>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</si>
  <si>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</si>
  <si>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</si>
  <si>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</si>
  <si>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</si>
  <si>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</si>
  <si>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</si>
  <si>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</si>
  <si>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</si>
  <si>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</si>
  <si>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</si>
  <si>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</si>
  <si>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</si>
  <si>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</si>
  <si>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</si>
  <si>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</si>
  <si>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</si>
  <si>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</si>
  <si>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</si>
  <si>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</si>
  <si>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</si>
  <si>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</si>
  <si>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</si>
  <si>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</si>
  <si>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</si>
  <si>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</si>
  <si>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</si>
  <si>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</si>
  <si>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</si>
  <si>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</si>
  <si>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</si>
  <si>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</si>
  <si>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</si>
  <si>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</si>
  <si>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</si>
  <si>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</si>
  <si>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</si>
  <si>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</si>
  <si>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</si>
  <si>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</si>
  <si>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</si>
  <si>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</si>
  <si>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</si>
  <si>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</si>
  <si>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</si>
  <si>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</si>
  <si>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</si>
  <si>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</si>
  <si>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</si>
  <si>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</si>
  <si>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</si>
  <si>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</si>
  <si>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</si>
  <si>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</si>
  <si>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</si>
  <si>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</si>
  <si>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</si>
  <si>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</si>
  <si>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</si>
  <si>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</si>
  <si>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</si>
  <si>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</si>
  <si>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</si>
  <si>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</si>
  <si>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</si>
  <si>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</si>
  <si>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</si>
  <si>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</si>
  <si>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</si>
  <si>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</si>
  <si>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</si>
  <si>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</si>
  <si>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</si>
  <si>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</si>
  <si>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</si>
  <si>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</si>
  <si>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</si>
  <si>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</si>
  <si>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</si>
  <si>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</si>
  <si>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</si>
  <si>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</si>
  <si>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</si>
  <si>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</si>
  <si>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</si>
  <si>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</si>
  <si>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</si>
  <si>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</si>
  <si>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</si>
  <si>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</si>
  <si>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</si>
  <si>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</si>
  <si>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</si>
  <si>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</si>
  <si>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</si>
  <si>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</si>
  <si>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</si>
  <si>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</si>
  <si>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</si>
  <si>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</si>
  <si>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</si>
  <si>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</si>
  <si>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</si>
  <si>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</si>
  <si>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</si>
  <si>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</si>
  <si>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</si>
  <si>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</si>
  <si>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</si>
  <si>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</si>
  <si>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</si>
  <si>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</si>
  <si>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</si>
  <si>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</si>
  <si>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</si>
  <si>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</si>
  <si>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</si>
  <si>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</si>
  <si>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</si>
  <si>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</si>
  <si>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</si>
  <si>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</si>
  <si>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</si>
  <si>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</si>
  <si>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</si>
  <si>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</si>
  <si>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</si>
  <si>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</si>
  <si>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</si>
  <si>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</si>
  <si>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</si>
  <si>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</si>
  <si>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</si>
  <si>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</si>
  <si>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</si>
  <si>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</si>
  <si>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</si>
  <si>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</si>
  <si>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</si>
  <si>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</si>
  <si>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</si>
  <si>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</si>
  <si>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</si>
  <si>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</si>
  <si>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</si>
  <si>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</si>
  <si>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</si>
  <si>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</si>
  <si>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</si>
  <si>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</si>
  <si>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</si>
  <si>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</si>
  <si>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</si>
  <si>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</si>
  <si>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</si>
  <si>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</si>
  <si>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</si>
  <si>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</si>
  <si>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</si>
  <si>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</si>
  <si>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</si>
  <si>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</si>
  <si>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</si>
  <si>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</si>
  <si>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</si>
  <si>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</si>
  <si>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</si>
  <si>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</si>
  <si>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</si>
  <si>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</si>
  <si>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</si>
  <si>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</si>
  <si>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</si>
  <si>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</si>
  <si>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</si>
  <si>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</si>
  <si>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</si>
  <si>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</si>
  <si>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</si>
  <si>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</si>
  <si>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</si>
  <si>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</si>
  <si>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</si>
  <si>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</si>
  <si>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</si>
  <si>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</si>
  <si>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</si>
  <si>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</si>
  <si>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</si>
  <si>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</si>
  <si>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</si>
  <si>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</si>
  <si>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</si>
  <si>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</si>
  <si>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</si>
  <si>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</si>
  <si>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</si>
  <si>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</si>
  <si>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</si>
  <si>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</si>
  <si>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</si>
  <si>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</si>
  <si>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</si>
  <si>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</si>
  <si>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</si>
  <si>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</si>
  <si>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</si>
  <si>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</si>
  <si>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</si>
  <si>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</si>
  <si>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PKO Bank Hipoteczny</t>
  </si>
  <si>
    <t>PKO Bank Hipoteczny S.A.</t>
  </si>
  <si>
    <t>https://www.pkobh.pl/en/</t>
  </si>
  <si>
    <t>Katarzyna Majchrzak
Head of Treasury
p: +48 88 709 88 09
e-mail:katarzyna.majchrzak@pkobh.pl</t>
  </si>
  <si>
    <t>PKO Bank Polski S.A.</t>
  </si>
  <si>
    <t>https://coveredbondlabel.com/issuer/132-pko-bank-hipoteczny-spolka-akcyjna</t>
  </si>
  <si>
    <t>o/w substitute assets</t>
  </si>
  <si>
    <t>o/w liquidity buffer</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</si>
  <si>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</si>
  <si>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</si>
  <si>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</si>
  <si>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</si>
  <si>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</si>
  <si>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</si>
  <si>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</si>
  <si>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</si>
  <si>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</si>
  <si>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</si>
  <si>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</si>
  <si>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</si>
  <si>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</si>
  <si>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</si>
  <si>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</si>
  <si>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</si>
  <si>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</si>
  <si>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</si>
  <si>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</si>
  <si>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</si>
  <si>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</si>
  <si>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</si>
  <si>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</si>
  <si>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</si>
  <si>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</si>
  <si>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</si>
  <si>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</si>
  <si>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</si>
  <si>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</si>
  <si>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 xml:space="preserve">N </t>
  </si>
  <si>
    <t>Cut-off Date: [28/02/23]</t>
  </si>
  <si>
    <t>28/02/23</t>
  </si>
  <si>
    <t>Reporting Date: [23/03/23]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</si>
</sst>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43" fontId="4" fillId="0" borderId="0" applyFont="0" applyFill="0" applyBorder="0" applyAlignment="0" applyProtection="0"/>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1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0" fillId="0" borderId="0" xfId="0" quotePrefix="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1">
    <cellStyle name="Comma 2" xfId="3"/>
    <cellStyle name="Comma 2 2" xfId="10"/>
    <cellStyle name="Hiperłącze" xfId="2" builtinId="8"/>
    <cellStyle name="Normal 2" xfId="4"/>
    <cellStyle name="Normal 3" xfId="5"/>
    <cellStyle name="Normal 4" xfId="6"/>
    <cellStyle name="Normal 7" xfId="7"/>
    <cellStyle name="Normalny" xfId="0" builtinId="0"/>
    <cellStyle name="Normalny 3" xfId="9"/>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32-pko-bank-hipoteczny-spolka-akcyjn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B37" sqref="B37"/>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75" t="s">
        <v>1486</v>
      </c>
      <c r="B1" s="375"/>
    </row>
    <row r="2" spans="1:9" ht="31.2" x14ac:dyDescent="0.3">
      <c r="A2" s="230" t="s">
        <v>2712</v>
      </c>
      <c r="B2" s="230"/>
      <c r="C2" s="221"/>
      <c r="D2" s="221"/>
      <c r="E2" s="221"/>
      <c r="F2" s="335" t="s">
        <v>2704</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76" t="s">
        <v>2041</v>
      </c>
      <c r="F5" s="377"/>
      <c r="G5" s="236" t="s">
        <v>2040</v>
      </c>
      <c r="H5" s="227"/>
    </row>
    <row r="6" spans="1:9" x14ac:dyDescent="0.3">
      <c r="A6" s="222"/>
      <c r="B6" s="222"/>
      <c r="C6" s="222"/>
      <c r="D6" s="222"/>
      <c r="F6" s="237"/>
      <c r="G6" s="237"/>
    </row>
    <row r="7" spans="1:9" ht="18.75" customHeight="1" x14ac:dyDescent="0.3">
      <c r="A7" s="238"/>
      <c r="B7" s="361" t="s">
        <v>2068</v>
      </c>
      <c r="C7" s="362"/>
      <c r="D7" s="239"/>
      <c r="E7" s="361" t="s">
        <v>2057</v>
      </c>
      <c r="F7" s="378"/>
      <c r="G7" s="378"/>
      <c r="H7" s="362"/>
    </row>
    <row r="8" spans="1:9" ht="18.75" customHeight="1" x14ac:dyDescent="0.3">
      <c r="A8" s="222"/>
      <c r="B8" s="379" t="s">
        <v>2034</v>
      </c>
      <c r="C8" s="380"/>
      <c r="D8" s="239"/>
      <c r="E8" s="381" t="s">
        <v>34</v>
      </c>
      <c r="F8" s="382"/>
      <c r="G8" s="382"/>
      <c r="H8" s="383"/>
    </row>
    <row r="9" spans="1:9" ht="18.75" customHeight="1" x14ac:dyDescent="0.3">
      <c r="A9" s="222"/>
      <c r="B9" s="379" t="s">
        <v>2038</v>
      </c>
      <c r="C9" s="380"/>
      <c r="D9" s="240"/>
      <c r="E9" s="381"/>
      <c r="F9" s="382"/>
      <c r="G9" s="382"/>
      <c r="H9" s="383"/>
      <c r="I9" s="227"/>
    </row>
    <row r="10" spans="1:9" x14ac:dyDescent="0.3">
      <c r="A10" s="241"/>
      <c r="B10" s="384"/>
      <c r="C10" s="384"/>
      <c r="D10" s="239"/>
      <c r="E10" s="381"/>
      <c r="F10" s="382"/>
      <c r="G10" s="382"/>
      <c r="H10" s="383"/>
      <c r="I10" s="227"/>
    </row>
    <row r="11" spans="1:9" ht="15" thickBot="1" x14ac:dyDescent="0.35">
      <c r="A11" s="241"/>
      <c r="B11" s="385"/>
      <c r="C11" s="386"/>
      <c r="D11" s="240"/>
      <c r="E11" s="381"/>
      <c r="F11" s="382"/>
      <c r="G11" s="382"/>
      <c r="H11" s="383"/>
      <c r="I11" s="227"/>
    </row>
    <row r="12" spans="1:9" x14ac:dyDescent="0.3">
      <c r="A12" s="222"/>
      <c r="B12" s="242"/>
      <c r="C12" s="222"/>
      <c r="D12" s="222"/>
      <c r="E12" s="381"/>
      <c r="F12" s="382"/>
      <c r="G12" s="382"/>
      <c r="H12" s="383"/>
      <c r="I12" s="227"/>
    </row>
    <row r="13" spans="1:9" ht="15.75" customHeight="1" thickBot="1" x14ac:dyDescent="0.35">
      <c r="A13" s="222"/>
      <c r="B13" s="242"/>
      <c r="C13" s="222"/>
      <c r="D13" s="222"/>
      <c r="E13" s="370" t="s">
        <v>2069</v>
      </c>
      <c r="F13" s="371"/>
      <c r="G13" s="372" t="s">
        <v>2070</v>
      </c>
      <c r="H13" s="373"/>
      <c r="I13" s="227"/>
    </row>
    <row r="14" spans="1:9" x14ac:dyDescent="0.3">
      <c r="A14" s="222"/>
      <c r="B14" s="242"/>
      <c r="C14" s="222"/>
      <c r="D14" s="222"/>
      <c r="E14" s="243"/>
      <c r="F14" s="243"/>
      <c r="G14" s="222"/>
      <c r="H14" s="228"/>
    </row>
    <row r="15" spans="1:9" ht="18.75" customHeight="1" x14ac:dyDescent="0.3">
      <c r="A15" s="244"/>
      <c r="B15" s="374" t="s">
        <v>2071</v>
      </c>
      <c r="C15" s="374"/>
      <c r="D15" s="374"/>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74" t="s">
        <v>2038</v>
      </c>
      <c r="C20" s="374"/>
      <c r="D20" s="374"/>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54" t="s">
        <v>2709</v>
      </c>
      <c r="E6" s="354"/>
      <c r="F6" s="354"/>
      <c r="G6" s="354"/>
      <c r="H6" s="354"/>
      <c r="I6" s="7"/>
      <c r="J6" s="8"/>
    </row>
    <row r="7" spans="2:10" ht="25.8" x14ac:dyDescent="0.3">
      <c r="B7" s="6"/>
      <c r="C7" s="7"/>
      <c r="D7" s="7"/>
      <c r="E7" s="7"/>
      <c r="F7" s="11" t="s">
        <v>489</v>
      </c>
      <c r="G7" s="7"/>
      <c r="H7" s="7"/>
      <c r="I7" s="7"/>
      <c r="J7" s="8"/>
    </row>
    <row r="8" spans="2:10" ht="25.8" x14ac:dyDescent="0.3">
      <c r="B8" s="6"/>
      <c r="C8" s="7"/>
      <c r="D8" s="7"/>
      <c r="E8" s="7"/>
      <c r="F8" s="11" t="s">
        <v>2715</v>
      </c>
      <c r="G8" s="7"/>
      <c r="H8" s="7"/>
      <c r="I8" s="7"/>
      <c r="J8" s="8"/>
    </row>
    <row r="9" spans="2:10" ht="21" x14ac:dyDescent="0.3">
      <c r="B9" s="6"/>
      <c r="C9" s="7"/>
      <c r="D9" s="7"/>
      <c r="E9" s="7"/>
      <c r="F9" s="12" t="s">
        <v>2755</v>
      </c>
      <c r="G9" s="7"/>
      <c r="H9" s="7"/>
      <c r="I9" s="7"/>
      <c r="J9" s="8"/>
    </row>
    <row r="10" spans="2:10" ht="21" x14ac:dyDescent="0.3">
      <c r="B10" s="6"/>
      <c r="C10" s="7"/>
      <c r="D10" s="7"/>
      <c r="E10" s="7"/>
      <c r="F10" s="12" t="s">
        <v>2753</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57" t="s">
        <v>15</v>
      </c>
      <c r="E24" s="358" t="s">
        <v>16</v>
      </c>
      <c r="F24" s="358"/>
      <c r="G24" s="358"/>
      <c r="H24" s="358"/>
      <c r="I24" s="7"/>
      <c r="J24" s="8"/>
    </row>
    <row r="25" spans="2:10" x14ac:dyDescent="0.3">
      <c r="B25" s="6"/>
      <c r="C25" s="7"/>
      <c r="D25" s="7"/>
      <c r="E25" s="15"/>
      <c r="F25" s="15"/>
      <c r="G25" s="15"/>
      <c r="H25" s="7"/>
      <c r="I25" s="7"/>
      <c r="J25" s="8"/>
    </row>
    <row r="26" spans="2:10" x14ac:dyDescent="0.3">
      <c r="B26" s="6"/>
      <c r="C26" s="7"/>
      <c r="D26" s="357" t="s">
        <v>17</v>
      </c>
      <c r="E26" s="358"/>
      <c r="F26" s="358"/>
      <c r="G26" s="358"/>
      <c r="H26" s="358"/>
      <c r="I26" s="7"/>
      <c r="J26" s="8"/>
    </row>
    <row r="27" spans="2:10" x14ac:dyDescent="0.3">
      <c r="B27" s="6"/>
      <c r="C27" s="7"/>
      <c r="D27" s="16"/>
      <c r="E27" s="16"/>
      <c r="F27" s="16"/>
      <c r="G27" s="16"/>
      <c r="H27" s="16"/>
      <c r="I27" s="7"/>
      <c r="J27" s="8"/>
    </row>
    <row r="28" spans="2:10" x14ac:dyDescent="0.3">
      <c r="B28" s="6"/>
      <c r="C28" s="7"/>
      <c r="D28" s="357" t="s">
        <v>18</v>
      </c>
      <c r="E28" s="358" t="s">
        <v>16</v>
      </c>
      <c r="F28" s="358"/>
      <c r="G28" s="358"/>
      <c r="H28" s="358"/>
      <c r="I28" s="7"/>
      <c r="J28" s="8"/>
    </row>
    <row r="29" spans="2:10" x14ac:dyDescent="0.3">
      <c r="B29" s="6"/>
      <c r="C29" s="7"/>
      <c r="D29" s="16"/>
      <c r="E29" s="16"/>
      <c r="F29" s="16"/>
      <c r="G29" s="16"/>
      <c r="H29" s="16"/>
      <c r="I29" s="7"/>
      <c r="J29" s="8"/>
    </row>
    <row r="30" spans="2:10" x14ac:dyDescent="0.3">
      <c r="B30" s="6"/>
      <c r="C30" s="7"/>
      <c r="D30" s="357" t="s">
        <v>19</v>
      </c>
      <c r="E30" s="358" t="s">
        <v>16</v>
      </c>
      <c r="F30" s="358"/>
      <c r="G30" s="358"/>
      <c r="H30" s="358"/>
      <c r="I30" s="7"/>
      <c r="J30" s="8"/>
    </row>
    <row r="31" spans="2:10" x14ac:dyDescent="0.3">
      <c r="B31" s="6"/>
      <c r="C31" s="7"/>
      <c r="D31" s="16"/>
      <c r="E31" s="16"/>
      <c r="F31" s="16"/>
      <c r="G31" s="16"/>
      <c r="H31" s="16"/>
      <c r="I31" s="7"/>
      <c r="J31" s="8"/>
    </row>
    <row r="32" spans="2:10" x14ac:dyDescent="0.3">
      <c r="B32" s="6"/>
      <c r="C32" s="7"/>
      <c r="D32" s="357" t="s">
        <v>20</v>
      </c>
      <c r="E32" s="358" t="s">
        <v>16</v>
      </c>
      <c r="F32" s="358"/>
      <c r="G32" s="358"/>
      <c r="H32" s="358"/>
      <c r="I32" s="7"/>
      <c r="J32" s="8"/>
    </row>
    <row r="33" spans="1:18" x14ac:dyDescent="0.3">
      <c r="B33" s="6"/>
      <c r="C33" s="7"/>
      <c r="D33" s="15"/>
      <c r="E33" s="15"/>
      <c r="F33" s="15"/>
      <c r="G33" s="15"/>
      <c r="H33" s="15"/>
      <c r="I33" s="7"/>
      <c r="J33" s="8"/>
    </row>
    <row r="34" spans="1:18" x14ac:dyDescent="0.3">
      <c r="B34" s="6"/>
      <c r="C34" s="7"/>
      <c r="D34" s="357" t="s">
        <v>21</v>
      </c>
      <c r="E34" s="358" t="s">
        <v>16</v>
      </c>
      <c r="F34" s="358"/>
      <c r="G34" s="358"/>
      <c r="H34" s="358"/>
      <c r="I34" s="7"/>
      <c r="J34" s="8"/>
    </row>
    <row r="35" spans="1:18" x14ac:dyDescent="0.3">
      <c r="B35" s="6"/>
      <c r="C35" s="7"/>
      <c r="D35" s="7"/>
      <c r="E35" s="7"/>
      <c r="F35" s="7"/>
      <c r="G35" s="7"/>
      <c r="H35" s="7"/>
      <c r="I35" s="7"/>
      <c r="J35" s="8"/>
    </row>
    <row r="36" spans="1:18" x14ac:dyDescent="0.3">
      <c r="B36" s="6"/>
      <c r="C36" s="7"/>
      <c r="D36" s="355" t="s">
        <v>22</v>
      </c>
      <c r="E36" s="356"/>
      <c r="F36" s="356"/>
      <c r="G36" s="356"/>
      <c r="H36" s="356"/>
      <c r="I36" s="7"/>
      <c r="J36" s="8"/>
    </row>
    <row r="37" spans="1:18" x14ac:dyDescent="0.3">
      <c r="B37" s="6"/>
      <c r="C37" s="7"/>
      <c r="D37" s="7"/>
      <c r="E37" s="7"/>
      <c r="F37" s="14"/>
      <c r="G37" s="7"/>
      <c r="H37" s="7"/>
      <c r="I37" s="7"/>
      <c r="J37" s="8"/>
    </row>
    <row r="38" spans="1:18" x14ac:dyDescent="0.3">
      <c r="B38" s="6"/>
      <c r="C38" s="7"/>
      <c r="D38" s="355" t="s">
        <v>1487</v>
      </c>
      <c r="E38" s="356"/>
      <c r="F38" s="356"/>
      <c r="G38" s="356"/>
      <c r="H38" s="356"/>
      <c r="I38" s="7"/>
      <c r="J38" s="8"/>
    </row>
    <row r="39" spans="1:18" x14ac:dyDescent="0.3">
      <c r="B39" s="6"/>
      <c r="C39" s="7"/>
      <c r="D39" s="99"/>
      <c r="E39" s="99"/>
      <c r="F39" s="99"/>
      <c r="G39" s="99"/>
      <c r="H39" s="99"/>
      <c r="I39" s="7"/>
      <c r="J39" s="8"/>
    </row>
    <row r="40" spans="1:18" s="212" customFormat="1" x14ac:dyDescent="0.3">
      <c r="A40" s="2"/>
      <c r="B40" s="6"/>
      <c r="C40" s="7"/>
      <c r="D40" s="355" t="s">
        <v>2713</v>
      </c>
      <c r="E40" s="356" t="s">
        <v>16</v>
      </c>
      <c r="F40" s="356"/>
      <c r="G40" s="356"/>
      <c r="H40" s="356"/>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55" t="s">
        <v>2714</v>
      </c>
      <c r="E42" s="356"/>
      <c r="F42" s="356"/>
      <c r="G42" s="356"/>
      <c r="H42" s="356"/>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Normal="100" workbookViewId="0">
      <selection activeCell="D232" sqref="D232"/>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2704</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343" t="s">
        <v>1523</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18" t="s">
        <v>489</v>
      </c>
      <c r="E14" s="31"/>
      <c r="F14" s="31"/>
      <c r="H14" s="23"/>
      <c r="L14" s="23"/>
      <c r="M14" s="23"/>
    </row>
    <row r="15" spans="1:13" x14ac:dyDescent="0.3">
      <c r="A15" s="25" t="s">
        <v>35</v>
      </c>
      <c r="B15" s="39" t="s">
        <v>36</v>
      </c>
      <c r="C15" s="218" t="s">
        <v>2716</v>
      </c>
      <c r="E15" s="31"/>
      <c r="F15" s="31"/>
      <c r="H15" s="23"/>
      <c r="L15" s="23"/>
      <c r="M15" s="23"/>
    </row>
    <row r="16" spans="1:13" x14ac:dyDescent="0.3">
      <c r="A16" s="25" t="s">
        <v>37</v>
      </c>
      <c r="B16" s="39" t="s">
        <v>38</v>
      </c>
      <c r="C16" s="344" t="s">
        <v>2717</v>
      </c>
      <c r="E16" s="31"/>
      <c r="F16" s="31"/>
      <c r="H16" s="23"/>
      <c r="L16" s="23"/>
      <c r="M16" s="23"/>
    </row>
    <row r="17" spans="1:13" x14ac:dyDescent="0.3">
      <c r="A17" s="25" t="s">
        <v>39</v>
      </c>
      <c r="B17" s="39" t="s">
        <v>40</v>
      </c>
      <c r="C17" s="345" t="s">
        <v>2754</v>
      </c>
      <c r="E17" s="31"/>
      <c r="F17" s="31"/>
      <c r="H17" s="23"/>
      <c r="L17" s="23"/>
      <c r="M17" s="23"/>
    </row>
    <row r="18" spans="1:13" ht="57.6" outlineLevel="1" x14ac:dyDescent="0.3">
      <c r="A18" s="25" t="s">
        <v>41</v>
      </c>
      <c r="B18" s="40" t="s">
        <v>42</v>
      </c>
      <c r="C18" s="218" t="s">
        <v>2718</v>
      </c>
      <c r="E18" s="31"/>
      <c r="F18" s="31"/>
      <c r="H18" s="23"/>
      <c r="L18" s="23"/>
      <c r="M18" s="23"/>
    </row>
    <row r="19" spans="1:13" outlineLevel="1" x14ac:dyDescent="0.3">
      <c r="A19" s="25" t="s">
        <v>43</v>
      </c>
      <c r="B19" s="40" t="s">
        <v>44</v>
      </c>
      <c r="C19" s="218" t="s">
        <v>2719</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2" t="s">
        <v>2710</v>
      </c>
      <c r="C27" s="309" t="s">
        <v>2707</v>
      </c>
      <c r="D27" s="42"/>
      <c r="E27" s="42"/>
      <c r="F27" s="42"/>
      <c r="H27" s="23"/>
      <c r="L27" s="23"/>
      <c r="M27" s="23"/>
    </row>
    <row r="28" spans="1:13" x14ac:dyDescent="0.3">
      <c r="A28" s="25" t="s">
        <v>52</v>
      </c>
      <c r="B28" s="318" t="s">
        <v>2705</v>
      </c>
      <c r="C28" s="293" t="s">
        <v>2706</v>
      </c>
      <c r="D28" s="42"/>
      <c r="E28" s="42"/>
      <c r="F28" s="42"/>
      <c r="H28" s="23"/>
      <c r="L28" s="23"/>
      <c r="M28" s="341" t="s">
        <v>2706</v>
      </c>
    </row>
    <row r="29" spans="1:13" x14ac:dyDescent="0.3">
      <c r="A29" s="25" t="s">
        <v>54</v>
      </c>
      <c r="B29" s="41" t="s">
        <v>53</v>
      </c>
      <c r="C29" s="25" t="s">
        <v>2706</v>
      </c>
      <c r="E29" s="42"/>
      <c r="F29" s="42"/>
      <c r="H29" s="23"/>
      <c r="L29" s="23"/>
      <c r="M29" s="341" t="s">
        <v>2707</v>
      </c>
    </row>
    <row r="30" spans="1:13" ht="28.8" outlineLevel="1" x14ac:dyDescent="0.3">
      <c r="A30" s="25" t="s">
        <v>56</v>
      </c>
      <c r="B30" s="41" t="s">
        <v>55</v>
      </c>
      <c r="C30" s="68" t="s">
        <v>2720</v>
      </c>
      <c r="E30" s="42"/>
      <c r="F30" s="42"/>
      <c r="H30" s="23"/>
      <c r="L30" s="23"/>
      <c r="M30" s="341" t="s">
        <v>2708</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99">
        <v>18934.718916170019</v>
      </c>
      <c r="F38" s="42"/>
      <c r="H38" s="23"/>
      <c r="L38" s="23"/>
      <c r="M38" s="23"/>
    </row>
    <row r="39" spans="1:14" x14ac:dyDescent="0.3">
      <c r="A39" s="25" t="s">
        <v>64</v>
      </c>
      <c r="B39" s="42" t="s">
        <v>65</v>
      </c>
      <c r="C39" s="199">
        <v>10183.424999999999</v>
      </c>
      <c r="F39" s="42"/>
      <c r="H39" s="23"/>
      <c r="L39" s="23"/>
      <c r="M39" s="23"/>
      <c r="N39" s="55"/>
    </row>
    <row r="40" spans="1:14" outlineLevel="1" x14ac:dyDescent="0.3">
      <c r="A40" s="25" t="s">
        <v>66</v>
      </c>
      <c r="B40" s="48" t="s">
        <v>67</v>
      </c>
      <c r="C40" s="199" t="s">
        <v>1160</v>
      </c>
      <c r="F40" s="42"/>
      <c r="H40" s="23"/>
      <c r="L40" s="23"/>
      <c r="M40" s="23"/>
      <c r="N40" s="55"/>
    </row>
    <row r="41" spans="1:14" outlineLevel="1" x14ac:dyDescent="0.3">
      <c r="A41" s="25" t="s">
        <v>69</v>
      </c>
      <c r="B41" s="48" t="s">
        <v>70</v>
      </c>
      <c r="C41" s="199" t="s">
        <v>1160</v>
      </c>
      <c r="F41" s="42"/>
      <c r="H41" s="23"/>
      <c r="L41" s="23"/>
      <c r="M41" s="23"/>
      <c r="N41" s="55"/>
    </row>
    <row r="42" spans="1:14" outlineLevel="1" x14ac:dyDescent="0.3">
      <c r="A42" s="25" t="s">
        <v>71</v>
      </c>
      <c r="B42" s="353"/>
      <c r="C42" s="146"/>
      <c r="F42" s="42"/>
      <c r="H42" s="23"/>
      <c r="L42" s="23"/>
      <c r="M42" s="23"/>
      <c r="N42" s="55"/>
    </row>
    <row r="43" spans="1:14" outlineLevel="1" x14ac:dyDescent="0.3">
      <c r="A43" s="55" t="s">
        <v>1533</v>
      </c>
      <c r="B43" s="189"/>
      <c r="C43" s="199"/>
      <c r="F43" s="42"/>
      <c r="H43" s="23"/>
      <c r="L43" s="23"/>
      <c r="M43" s="23"/>
      <c r="N43" s="55"/>
    </row>
    <row r="44" spans="1:14" ht="15" customHeight="1" x14ac:dyDescent="0.3">
      <c r="A44" s="44"/>
      <c r="B44" s="44" t="s">
        <v>72</v>
      </c>
      <c r="C44" s="44" t="s">
        <v>2617</v>
      </c>
      <c r="D44" s="44" t="s">
        <v>2687</v>
      </c>
      <c r="E44" s="44"/>
      <c r="F44" s="44" t="s">
        <v>2686</v>
      </c>
      <c r="G44" s="44" t="s">
        <v>73</v>
      </c>
      <c r="I44" s="23"/>
      <c r="J44" s="23"/>
      <c r="K44" s="55"/>
      <c r="L44" s="55"/>
      <c r="M44" s="55"/>
      <c r="N44" s="55"/>
    </row>
    <row r="45" spans="1:14" x14ac:dyDescent="0.3">
      <c r="A45" s="25" t="s">
        <v>8</v>
      </c>
      <c r="B45" s="215" t="s">
        <v>74</v>
      </c>
      <c r="C45" s="311">
        <v>0.05</v>
      </c>
      <c r="D45" s="140">
        <f>IF(OR(C38="[For completion]",C39="[For completion]"),"Please complete G.3.1.1 and G.3.1.2",(C38/C39-1-MAX(C45,F45)))</f>
        <v>0.78936646228258378</v>
      </c>
      <c r="E45" s="140"/>
      <c r="F45" s="311">
        <v>7.0000000000000007E-2</v>
      </c>
      <c r="G45" s="218" t="s">
        <v>1160</v>
      </c>
      <c r="H45" s="23"/>
      <c r="L45" s="23"/>
      <c r="M45" s="23"/>
      <c r="N45" s="55"/>
    </row>
    <row r="46" spans="1:14" outlineLevel="1" x14ac:dyDescent="0.3">
      <c r="A46" s="25" t="s">
        <v>75</v>
      </c>
      <c r="B46" s="40" t="s">
        <v>76</v>
      </c>
      <c r="C46" s="140"/>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99">
        <v>18154.029761170019</v>
      </c>
      <c r="E53" s="50"/>
      <c r="F53" s="153">
        <f>IF($C$58=0,"",IF(C53="[for completion]","",C53/$C$58))</f>
        <v>0.95876943521283009</v>
      </c>
      <c r="G53" s="51"/>
      <c r="H53" s="23"/>
      <c r="L53" s="23"/>
      <c r="M53" s="23"/>
      <c r="N53" s="55"/>
    </row>
    <row r="54" spans="1:14" x14ac:dyDescent="0.3">
      <c r="A54" s="25" t="s">
        <v>87</v>
      </c>
      <c r="B54" s="42" t="s">
        <v>88</v>
      </c>
      <c r="C54" s="199">
        <v>0</v>
      </c>
      <c r="E54" s="50"/>
      <c r="F54" s="153">
        <f>IF($C$58=0,"",IF(C54="[for completion]","",C54/$C$58))</f>
        <v>0</v>
      </c>
      <c r="G54" s="51"/>
      <c r="H54" s="23"/>
      <c r="L54" s="23"/>
      <c r="M54" s="23"/>
      <c r="N54" s="55"/>
    </row>
    <row r="55" spans="1:14" x14ac:dyDescent="0.3">
      <c r="A55" s="25" t="s">
        <v>89</v>
      </c>
      <c r="B55" s="42" t="s">
        <v>90</v>
      </c>
      <c r="C55" s="199">
        <v>0</v>
      </c>
      <c r="E55" s="50"/>
      <c r="F55" s="161">
        <f>IF($C$58=0,"",IF(C55="[for completion]","",C55/$C$58))</f>
        <v>0</v>
      </c>
      <c r="G55" s="51"/>
      <c r="H55" s="23"/>
      <c r="L55" s="23"/>
      <c r="M55" s="23"/>
      <c r="N55" s="55"/>
    </row>
    <row r="56" spans="1:14" x14ac:dyDescent="0.3">
      <c r="A56" s="25" t="s">
        <v>91</v>
      </c>
      <c r="B56" s="42" t="s">
        <v>92</v>
      </c>
      <c r="C56" s="199">
        <v>285</v>
      </c>
      <c r="E56" s="50"/>
      <c r="F56" s="161">
        <f>IF($C$58=0,"",IF(C56="[for completion]","",C56/$C$58))</f>
        <v>1.5051715383882117E-2</v>
      </c>
      <c r="G56" s="51"/>
      <c r="H56" s="23"/>
      <c r="L56" s="23"/>
      <c r="M56" s="23"/>
      <c r="N56" s="55"/>
    </row>
    <row r="57" spans="1:14" x14ac:dyDescent="0.3">
      <c r="A57" s="25" t="s">
        <v>93</v>
      </c>
      <c r="B57" s="25" t="s">
        <v>94</v>
      </c>
      <c r="C57" s="199">
        <v>495.68915499999906</v>
      </c>
      <c r="E57" s="50"/>
      <c r="F57" s="153">
        <f>IF($C$58=0,"",IF(C57="[for completion]","",C57/$C$58))</f>
        <v>2.6178849403287765E-2</v>
      </c>
      <c r="G57" s="51"/>
      <c r="H57" s="23"/>
      <c r="L57" s="23"/>
      <c r="M57" s="23"/>
      <c r="N57" s="55"/>
    </row>
    <row r="58" spans="1:14" x14ac:dyDescent="0.3">
      <c r="A58" s="25" t="s">
        <v>95</v>
      </c>
      <c r="B58" s="52" t="s">
        <v>96</v>
      </c>
      <c r="C58" s="148">
        <f>SUM(C53:C57)</f>
        <v>18934.718916170019</v>
      </c>
      <c r="D58" s="50"/>
      <c r="E58" s="50"/>
      <c r="F58" s="154">
        <f>SUM(F53:F57)</f>
        <v>1</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346">
        <v>20.095230824763394</v>
      </c>
      <c r="D66" s="346"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99">
        <f>4.76226227+264.1496</f>
        <v>268.91186227000003</v>
      </c>
      <c r="D70" s="199" t="s">
        <v>1160</v>
      </c>
      <c r="E70" s="21"/>
      <c r="F70" s="153">
        <f t="shared" ref="F70:F76" si="1">IF($C$77=0,"",IF(C70="[for completion]","",C70/$C$77))</f>
        <v>1.4202051979781589E-2</v>
      </c>
      <c r="G70" s="199" t="s">
        <v>1160</v>
      </c>
      <c r="H70" s="23"/>
      <c r="L70" s="23"/>
      <c r="M70" s="23"/>
      <c r="N70" s="55"/>
    </row>
    <row r="71" spans="1:14" x14ac:dyDescent="0.3">
      <c r="A71" s="25" t="s">
        <v>111</v>
      </c>
      <c r="B71" s="136" t="s">
        <v>1509</v>
      </c>
      <c r="C71" s="199">
        <f>15.70168253+221.541555</f>
        <v>237.24323752999999</v>
      </c>
      <c r="D71" s="199" t="s">
        <v>1160</v>
      </c>
      <c r="E71" s="21"/>
      <c r="F71" s="153">
        <f t="shared" si="1"/>
        <v>1.2529535747551944E-2</v>
      </c>
      <c r="G71" s="199" t="s">
        <v>1160</v>
      </c>
      <c r="H71" s="23"/>
      <c r="L71" s="23"/>
      <c r="M71" s="23"/>
      <c r="N71" s="55"/>
    </row>
    <row r="72" spans="1:14" x14ac:dyDescent="0.3">
      <c r="A72" s="25" t="s">
        <v>112</v>
      </c>
      <c r="B72" s="135" t="s">
        <v>1510</v>
      </c>
      <c r="C72" s="199">
        <f>32.75570309+285+9.998</f>
        <v>327.75370308999999</v>
      </c>
      <c r="D72" s="199" t="s">
        <v>1160</v>
      </c>
      <c r="E72" s="21"/>
      <c r="F72" s="153">
        <f t="shared" si="1"/>
        <v>1.7309668262891546E-2</v>
      </c>
      <c r="G72" s="199" t="s">
        <v>1160</v>
      </c>
      <c r="H72" s="23"/>
      <c r="L72" s="23"/>
      <c r="M72" s="23"/>
      <c r="N72" s="55"/>
    </row>
    <row r="73" spans="1:14" x14ac:dyDescent="0.3">
      <c r="A73" s="25" t="s">
        <v>113</v>
      </c>
      <c r="B73" s="135" t="s">
        <v>1511</v>
      </c>
      <c r="C73" s="199">
        <v>56.310795550000002</v>
      </c>
      <c r="D73" s="199" t="s">
        <v>1160</v>
      </c>
      <c r="E73" s="21"/>
      <c r="F73" s="153">
        <f t="shared" si="1"/>
        <v>2.9739440970476374E-3</v>
      </c>
      <c r="G73" s="199" t="s">
        <v>1160</v>
      </c>
      <c r="H73" s="23"/>
      <c r="L73" s="23"/>
      <c r="M73" s="23"/>
      <c r="N73" s="55"/>
    </row>
    <row r="74" spans="1:14" x14ac:dyDescent="0.3">
      <c r="A74" s="25" t="s">
        <v>114</v>
      </c>
      <c r="B74" s="135" t="s">
        <v>1512</v>
      </c>
      <c r="C74" s="199">
        <v>78.459633650000015</v>
      </c>
      <c r="D74" s="199" t="s">
        <v>1160</v>
      </c>
      <c r="E74" s="21"/>
      <c r="F74" s="153">
        <f t="shared" si="1"/>
        <v>4.1436914906086376E-3</v>
      </c>
      <c r="G74" s="199" t="s">
        <v>1160</v>
      </c>
      <c r="H74" s="23"/>
      <c r="L74" s="23"/>
      <c r="M74" s="23"/>
      <c r="N74" s="55"/>
    </row>
    <row r="75" spans="1:14" x14ac:dyDescent="0.3">
      <c r="A75" s="25" t="s">
        <v>115</v>
      </c>
      <c r="B75" s="135" t="s">
        <v>1513</v>
      </c>
      <c r="C75" s="199">
        <v>1010.7060652999996</v>
      </c>
      <c r="D75" s="199" t="s">
        <v>1160</v>
      </c>
      <c r="E75" s="21"/>
      <c r="F75" s="153">
        <f t="shared" si="1"/>
        <v>5.3378456251435037E-2</v>
      </c>
      <c r="G75" s="199" t="s">
        <v>1160</v>
      </c>
      <c r="H75" s="23"/>
      <c r="L75" s="23"/>
      <c r="M75" s="23"/>
      <c r="N75" s="55"/>
    </row>
    <row r="76" spans="1:14" x14ac:dyDescent="0.3">
      <c r="A76" s="25" t="s">
        <v>116</v>
      </c>
      <c r="B76" s="135" t="s">
        <v>1514</v>
      </c>
      <c r="C76" s="199">
        <v>16955.333618779998</v>
      </c>
      <c r="D76" s="199" t="s">
        <v>1160</v>
      </c>
      <c r="E76" s="21"/>
      <c r="F76" s="153">
        <f t="shared" si="1"/>
        <v>0.89546265217068366</v>
      </c>
      <c r="G76" s="199" t="s">
        <v>1160</v>
      </c>
      <c r="H76" s="23"/>
      <c r="L76" s="23"/>
      <c r="M76" s="23"/>
      <c r="N76" s="55"/>
    </row>
    <row r="77" spans="1:14" x14ac:dyDescent="0.3">
      <c r="A77" s="25" t="s">
        <v>117</v>
      </c>
      <c r="B77" s="59" t="s">
        <v>96</v>
      </c>
      <c r="C77" s="148">
        <f>SUM(C70:C76)</f>
        <v>18934.718916169997</v>
      </c>
      <c r="D77" s="148">
        <f>SUM(D70:D76)</f>
        <v>0</v>
      </c>
      <c r="E77" s="42"/>
      <c r="F77" s="154">
        <f>SUM(F70:F76)</f>
        <v>1</v>
      </c>
      <c r="G77" s="154">
        <f>SUM(G70:G76)</f>
        <v>0</v>
      </c>
      <c r="H77" s="23"/>
      <c r="L77" s="23"/>
      <c r="M77" s="23"/>
      <c r="N77" s="55"/>
    </row>
    <row r="78" spans="1:14" outlineLevel="1" x14ac:dyDescent="0.3">
      <c r="A78" s="25" t="s">
        <v>118</v>
      </c>
      <c r="B78" s="60" t="s">
        <v>119</v>
      </c>
      <c r="C78" s="204">
        <v>0</v>
      </c>
      <c r="D78" s="199"/>
      <c r="E78" s="42"/>
      <c r="F78" s="153">
        <f>IF($C$77=0,"",IF(C78="[for completion]","",C78/$C$77))</f>
        <v>0</v>
      </c>
      <c r="G78" s="199"/>
      <c r="H78" s="23"/>
      <c r="L78" s="23"/>
      <c r="M78" s="23"/>
      <c r="N78" s="55"/>
    </row>
    <row r="79" spans="1:14" outlineLevel="1" x14ac:dyDescent="0.3">
      <c r="A79" s="25" t="s">
        <v>120</v>
      </c>
      <c r="B79" s="60" t="s">
        <v>121</v>
      </c>
      <c r="C79" s="204">
        <v>1.3060223499999992</v>
      </c>
      <c r="D79" s="199"/>
      <c r="E79" s="42"/>
      <c r="F79" s="153">
        <f t="shared" ref="F79:F82" si="2">IF($C$77=0,"",IF(C79="[for completion]","",C79/$C$77))</f>
        <v>6.897500595504872E-5</v>
      </c>
      <c r="G79" s="199"/>
      <c r="H79" s="23"/>
      <c r="L79" s="23"/>
      <c r="M79" s="23"/>
      <c r="N79" s="55"/>
    </row>
    <row r="80" spans="1:14" outlineLevel="1" x14ac:dyDescent="0.3">
      <c r="A80" s="25" t="s">
        <v>122</v>
      </c>
      <c r="B80" s="60" t="s">
        <v>123</v>
      </c>
      <c r="C80" s="204">
        <f>3.45623992+264.1496</f>
        <v>267.60583991999999</v>
      </c>
      <c r="D80" s="199"/>
      <c r="E80" s="42"/>
      <c r="F80" s="153">
        <f t="shared" si="2"/>
        <v>1.413307697382654E-2</v>
      </c>
      <c r="G80" s="199"/>
      <c r="H80" s="23"/>
      <c r="L80" s="23"/>
      <c r="M80" s="23"/>
      <c r="N80" s="55"/>
    </row>
    <row r="81" spans="1:14" outlineLevel="1" x14ac:dyDescent="0.3">
      <c r="A81" s="25" t="s">
        <v>124</v>
      </c>
      <c r="B81" s="60" t="s">
        <v>125</v>
      </c>
      <c r="C81" s="204">
        <f>7.17096078+221.541555</f>
        <v>228.71251577999999</v>
      </c>
      <c r="D81" s="199"/>
      <c r="E81" s="42"/>
      <c r="F81" s="153">
        <f t="shared" si="2"/>
        <v>1.2079002428955127E-2</v>
      </c>
      <c r="G81" s="199"/>
      <c r="H81" s="23"/>
      <c r="L81" s="23"/>
      <c r="M81" s="23"/>
      <c r="N81" s="55"/>
    </row>
    <row r="82" spans="1:14" outlineLevel="1" x14ac:dyDescent="0.3">
      <c r="A82" s="25" t="s">
        <v>126</v>
      </c>
      <c r="B82" s="60" t="s">
        <v>127</v>
      </c>
      <c r="C82" s="204">
        <v>8.5307217500000032</v>
      </c>
      <c r="D82" s="199"/>
      <c r="E82" s="42"/>
      <c r="F82" s="153">
        <f t="shared" si="2"/>
        <v>4.5053331859681747E-4</v>
      </c>
      <c r="G82" s="199"/>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c r="G86" s="51" t="str">
        <f t="shared" ref="G86:G87" si="3">IF($D$77=0,"",IF(D86="[for completion]","",D86/$D$77))</f>
        <v/>
      </c>
      <c r="H86" s="23"/>
      <c r="L86" s="23"/>
      <c r="M86" s="23"/>
      <c r="N86" s="55"/>
    </row>
    <row r="87" spans="1:14" outlineLevel="1" x14ac:dyDescent="0.3">
      <c r="A87" s="25" t="s">
        <v>132</v>
      </c>
      <c r="B87" s="60"/>
      <c r="C87" s="50"/>
      <c r="D87" s="50"/>
      <c r="E87" s="42"/>
      <c r="F87" s="51"/>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346">
        <v>1.6224750568257298</v>
      </c>
      <c r="D89" s="346" t="s">
        <v>1160</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99">
        <v>2976.4250000000002</v>
      </c>
      <c r="D93" s="346" t="s">
        <v>1160</v>
      </c>
      <c r="E93" s="21"/>
      <c r="F93" s="153">
        <f>IF($C$100=0,"",IF(C93="[for completion]","",IF(C93="","",C93/$C$100)))</f>
        <v>0.29228132970979809</v>
      </c>
      <c r="G93" s="153" t="str">
        <f>IF($D$100=0,"",IF(D93="[Mark as ND1 if not relevant]","",IF(D93="","",D93/$D$100)))</f>
        <v/>
      </c>
      <c r="H93" s="23"/>
      <c r="L93" s="23"/>
      <c r="M93" s="23"/>
      <c r="N93" s="55"/>
    </row>
    <row r="94" spans="1:14" x14ac:dyDescent="0.3">
      <c r="A94" s="25" t="s">
        <v>139</v>
      </c>
      <c r="B94" s="136" t="s">
        <v>1509</v>
      </c>
      <c r="C94" s="199">
        <v>3558.5</v>
      </c>
      <c r="D94" s="346" t="s">
        <v>1160</v>
      </c>
      <c r="E94" s="21"/>
      <c r="F94" s="153">
        <f t="shared" ref="F94:F99" si="4">IF($C$100=0,"",IF(C94="[for completion]","",IF(C94="","",C94/$C$100)))</f>
        <v>0.34944038965279367</v>
      </c>
      <c r="G94" s="153" t="str">
        <f t="shared" ref="G94:G99" si="5">IF($D$100=0,"",IF(D94="[Mark as ND1 if not relevant]","",IF(D94="","",D94/$D$100)))</f>
        <v/>
      </c>
      <c r="H94" s="23"/>
      <c r="L94" s="23"/>
      <c r="M94" s="23"/>
      <c r="N94" s="55"/>
    </row>
    <row r="95" spans="1:14" x14ac:dyDescent="0.3">
      <c r="A95" s="25" t="s">
        <v>140</v>
      </c>
      <c r="B95" s="136" t="s">
        <v>1510</v>
      </c>
      <c r="C95" s="199">
        <v>3588.5</v>
      </c>
      <c r="D95" s="346" t="s">
        <v>1160</v>
      </c>
      <c r="E95" s="21"/>
      <c r="F95" s="153">
        <f t="shared" si="4"/>
        <v>0.35238635331433188</v>
      </c>
      <c r="G95" s="153" t="str">
        <f t="shared" si="5"/>
        <v/>
      </c>
      <c r="H95" s="23"/>
      <c r="L95" s="23"/>
      <c r="M95" s="23"/>
      <c r="N95" s="55"/>
    </row>
    <row r="96" spans="1:14" x14ac:dyDescent="0.3">
      <c r="A96" s="25" t="s">
        <v>141</v>
      </c>
      <c r="B96" s="136" t="s">
        <v>1511</v>
      </c>
      <c r="C96" s="199">
        <v>0</v>
      </c>
      <c r="D96" s="346" t="s">
        <v>1160</v>
      </c>
      <c r="E96" s="21"/>
      <c r="F96" s="153">
        <f t="shared" si="4"/>
        <v>0</v>
      </c>
      <c r="G96" s="153" t="str">
        <f t="shared" si="5"/>
        <v/>
      </c>
      <c r="H96" s="23"/>
      <c r="L96" s="23"/>
      <c r="M96" s="23"/>
      <c r="N96" s="55"/>
    </row>
    <row r="97" spans="1:14" x14ac:dyDescent="0.3">
      <c r="A97" s="25" t="s">
        <v>142</v>
      </c>
      <c r="B97" s="136" t="s">
        <v>1512</v>
      </c>
      <c r="C97" s="199">
        <v>0</v>
      </c>
      <c r="D97" s="346" t="s">
        <v>1160</v>
      </c>
      <c r="E97" s="21"/>
      <c r="F97" s="153">
        <f t="shared" si="4"/>
        <v>0</v>
      </c>
      <c r="G97" s="153" t="str">
        <f t="shared" si="5"/>
        <v/>
      </c>
      <c r="H97" s="23"/>
      <c r="L97" s="23"/>
      <c r="M97" s="23"/>
    </row>
    <row r="98" spans="1:14" x14ac:dyDescent="0.3">
      <c r="A98" s="25" t="s">
        <v>143</v>
      </c>
      <c r="B98" s="136" t="s">
        <v>1513</v>
      </c>
      <c r="C98" s="199">
        <v>60</v>
      </c>
      <c r="D98" s="346" t="s">
        <v>1160</v>
      </c>
      <c r="E98" s="21"/>
      <c r="F98" s="153">
        <f t="shared" si="4"/>
        <v>5.89192732307647E-3</v>
      </c>
      <c r="G98" s="153" t="str">
        <f t="shared" si="5"/>
        <v/>
      </c>
      <c r="H98" s="23"/>
      <c r="L98" s="23"/>
      <c r="M98" s="23"/>
    </row>
    <row r="99" spans="1:14" x14ac:dyDescent="0.3">
      <c r="A99" s="25" t="s">
        <v>144</v>
      </c>
      <c r="B99" s="136" t="s">
        <v>1514</v>
      </c>
      <c r="C99" s="199">
        <v>0</v>
      </c>
      <c r="D99" s="346" t="s">
        <v>1160</v>
      </c>
      <c r="E99" s="21"/>
      <c r="F99" s="153">
        <f t="shared" si="4"/>
        <v>0</v>
      </c>
      <c r="G99" s="153" t="str">
        <f t="shared" si="5"/>
        <v/>
      </c>
      <c r="H99" s="23"/>
      <c r="L99" s="23"/>
      <c r="M99" s="23"/>
    </row>
    <row r="100" spans="1:14" x14ac:dyDescent="0.3">
      <c r="A100" s="25" t="s">
        <v>145</v>
      </c>
      <c r="B100" s="59" t="s">
        <v>96</v>
      </c>
      <c r="C100" s="148">
        <f>SUM(C93:C99)</f>
        <v>10183.424999999999</v>
      </c>
      <c r="D100" s="148">
        <f>SUM(D93:D99)</f>
        <v>0</v>
      </c>
      <c r="E100" s="42"/>
      <c r="F100" s="154">
        <f>SUM(F93:F99)</f>
        <v>1</v>
      </c>
      <c r="G100" s="154">
        <f>SUM(G93:G99)</f>
        <v>0</v>
      </c>
      <c r="H100" s="23"/>
      <c r="L100" s="23"/>
      <c r="M100" s="23"/>
    </row>
    <row r="101" spans="1:14" outlineLevel="1" x14ac:dyDescent="0.3">
      <c r="A101" s="25" t="s">
        <v>146</v>
      </c>
      <c r="B101" s="60" t="s">
        <v>119</v>
      </c>
      <c r="C101" s="204">
        <v>0</v>
      </c>
      <c r="D101" s="148"/>
      <c r="E101" s="42"/>
      <c r="F101" s="153">
        <f>IF($C$100=0,"",IF(C101="[for completion]","",C101/$C$100))</f>
        <v>0</v>
      </c>
      <c r="G101" s="153" t="str">
        <f>IF($D$100=0,"",IF(D101="[for completion]","",D101/$D$100))</f>
        <v/>
      </c>
      <c r="H101" s="23"/>
      <c r="L101" s="23"/>
      <c r="M101" s="23"/>
    </row>
    <row r="102" spans="1:14" outlineLevel="1" x14ac:dyDescent="0.3">
      <c r="A102" s="25" t="s">
        <v>147</v>
      </c>
      <c r="B102" s="60" t="s">
        <v>121</v>
      </c>
      <c r="C102" s="204">
        <v>500</v>
      </c>
      <c r="D102" s="148"/>
      <c r="E102" s="42"/>
      <c r="F102" s="153">
        <f>IF($C$100=0,"",IF(C102="[for completion]","",C102/$C$100))</f>
        <v>4.9099394358970587E-2</v>
      </c>
      <c r="G102" s="153" t="str">
        <f>IF($D$100=0,"",IF(D102="[for completion]","",D102/$D$100))</f>
        <v/>
      </c>
      <c r="H102" s="23"/>
      <c r="L102" s="23"/>
      <c r="M102" s="23"/>
    </row>
    <row r="103" spans="1:14" outlineLevel="1" x14ac:dyDescent="0.3">
      <c r="A103" s="25" t="s">
        <v>148</v>
      </c>
      <c r="B103" s="60" t="s">
        <v>123</v>
      </c>
      <c r="C103" s="204">
        <v>2476.4250000000002</v>
      </c>
      <c r="D103" s="148"/>
      <c r="E103" s="42"/>
      <c r="F103" s="153">
        <f>IF($C$100=0,"",IF(C103="[for completion]","",C103/$C$100))</f>
        <v>0.24318193535082749</v>
      </c>
      <c r="G103" s="153" t="str">
        <f>IF($D$100=0,"",IF(D103="[for completion]","",D103/$D$100))</f>
        <v/>
      </c>
      <c r="H103" s="23"/>
      <c r="L103" s="23"/>
      <c r="M103" s="23"/>
    </row>
    <row r="104" spans="1:14" outlineLevel="1" x14ac:dyDescent="0.3">
      <c r="A104" s="25" t="s">
        <v>149</v>
      </c>
      <c r="B104" s="60" t="s">
        <v>125</v>
      </c>
      <c r="C104" s="204">
        <v>3058.5</v>
      </c>
      <c r="D104" s="148"/>
      <c r="E104" s="42"/>
      <c r="F104" s="153">
        <f>IF($C$100=0,"",IF(C104="[for completion]","",C104/$C$100))</f>
        <v>0.30034099529382308</v>
      </c>
      <c r="G104" s="153" t="str">
        <f>IF($D$100=0,"",IF(D104="[for completion]","",D104/$D$100))</f>
        <v/>
      </c>
      <c r="H104" s="23"/>
      <c r="L104" s="23"/>
      <c r="M104" s="23"/>
    </row>
    <row r="105" spans="1:14" outlineLevel="1" x14ac:dyDescent="0.3">
      <c r="A105" s="25" t="s">
        <v>150</v>
      </c>
      <c r="B105" s="60" t="s">
        <v>127</v>
      </c>
      <c r="C105" s="204">
        <v>500</v>
      </c>
      <c r="D105" s="148"/>
      <c r="E105" s="42"/>
      <c r="F105" s="153">
        <f>IF($C$100=0,"",IF(C105="[for completion]","",C105/$C$100))</f>
        <v>4.9099394358970587E-2</v>
      </c>
      <c r="G105" s="153" t="str">
        <f>IF($D$100=0,"",IF(D105="[for completion]","",D105/$D$100))</f>
        <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99">
        <v>0</v>
      </c>
      <c r="D112" s="199">
        <v>0</v>
      </c>
      <c r="E112" s="51"/>
      <c r="F112" s="153">
        <f t="shared" ref="F112:F129" si="6">IF($C$130=0,"",IF(C112="[for completion]","",IF(C112="","",C112/$C$130)))</f>
        <v>0</v>
      </c>
      <c r="G112" s="153">
        <f t="shared" ref="G112:G129" si="7">IF($D$130=0,"",IF(D112="[for completion]","",IF(D112="","",D112/$D$130)))</f>
        <v>0</v>
      </c>
      <c r="I112" s="25"/>
      <c r="J112" s="25"/>
      <c r="K112" s="25"/>
      <c r="L112" s="23" t="s">
        <v>1517</v>
      </c>
      <c r="M112" s="23"/>
      <c r="N112" s="23"/>
    </row>
    <row r="113" spans="1:14" s="61" customFormat="1" x14ac:dyDescent="0.3">
      <c r="A113" s="25" t="s">
        <v>162</v>
      </c>
      <c r="B113" s="42" t="s">
        <v>1518</v>
      </c>
      <c r="C113" s="199">
        <v>0</v>
      </c>
      <c r="D113" s="199">
        <v>0</v>
      </c>
      <c r="E113" s="51"/>
      <c r="F113" s="153">
        <f t="shared" si="6"/>
        <v>0</v>
      </c>
      <c r="G113" s="153">
        <f t="shared" si="7"/>
        <v>0</v>
      </c>
      <c r="I113" s="25"/>
      <c r="J113" s="25"/>
      <c r="K113" s="25"/>
      <c r="L113" s="42" t="s">
        <v>1518</v>
      </c>
      <c r="M113" s="23"/>
      <c r="N113" s="23"/>
    </row>
    <row r="114" spans="1:14" s="61" customFormat="1" x14ac:dyDescent="0.3">
      <c r="A114" s="25" t="s">
        <v>163</v>
      </c>
      <c r="B114" s="42" t="s">
        <v>170</v>
      </c>
      <c r="C114" s="199">
        <v>0</v>
      </c>
      <c r="D114" s="199">
        <v>0</v>
      </c>
      <c r="E114" s="51"/>
      <c r="F114" s="153">
        <f t="shared" si="6"/>
        <v>0</v>
      </c>
      <c r="G114" s="153">
        <f t="shared" si="7"/>
        <v>0</v>
      </c>
      <c r="I114" s="25"/>
      <c r="J114" s="25"/>
      <c r="K114" s="25"/>
      <c r="L114" s="42" t="s">
        <v>170</v>
      </c>
      <c r="M114" s="23"/>
      <c r="N114" s="23"/>
    </row>
    <row r="115" spans="1:14" s="61" customFormat="1" x14ac:dyDescent="0.3">
      <c r="A115" s="25" t="s">
        <v>164</v>
      </c>
      <c r="B115" s="42" t="s">
        <v>1519</v>
      </c>
      <c r="C115" s="199">
        <v>0</v>
      </c>
      <c r="D115" s="199">
        <v>0</v>
      </c>
      <c r="E115" s="51"/>
      <c r="F115" s="153">
        <f t="shared" si="6"/>
        <v>0</v>
      </c>
      <c r="G115" s="153">
        <f t="shared" si="7"/>
        <v>0</v>
      </c>
      <c r="I115" s="25"/>
      <c r="J115" s="25"/>
      <c r="K115" s="25"/>
      <c r="L115" s="42" t="s">
        <v>1519</v>
      </c>
      <c r="M115" s="23"/>
      <c r="N115" s="23"/>
    </row>
    <row r="116" spans="1:14" s="61" customFormat="1" x14ac:dyDescent="0.3">
      <c r="A116" s="25" t="s">
        <v>166</v>
      </c>
      <c r="B116" s="42" t="s">
        <v>1520</v>
      </c>
      <c r="C116" s="199">
        <v>0</v>
      </c>
      <c r="D116" s="199">
        <v>0</v>
      </c>
      <c r="E116" s="51"/>
      <c r="F116" s="153">
        <f t="shared" si="6"/>
        <v>0</v>
      </c>
      <c r="G116" s="153">
        <f t="shared" si="7"/>
        <v>0</v>
      </c>
      <c r="I116" s="25"/>
      <c r="J116" s="25"/>
      <c r="K116" s="25"/>
      <c r="L116" s="42" t="s">
        <v>1520</v>
      </c>
      <c r="M116" s="23"/>
      <c r="N116" s="23"/>
    </row>
    <row r="117" spans="1:14" s="61" customFormat="1" x14ac:dyDescent="0.3">
      <c r="A117" s="25" t="s">
        <v>167</v>
      </c>
      <c r="B117" s="42" t="s">
        <v>172</v>
      </c>
      <c r="C117" s="199">
        <v>0</v>
      </c>
      <c r="D117" s="199">
        <v>0</v>
      </c>
      <c r="E117" s="42"/>
      <c r="F117" s="153">
        <f t="shared" si="6"/>
        <v>0</v>
      </c>
      <c r="G117" s="153">
        <f t="shared" si="7"/>
        <v>0</v>
      </c>
      <c r="I117" s="25"/>
      <c r="J117" s="25"/>
      <c r="K117" s="25"/>
      <c r="L117" s="42" t="s">
        <v>172</v>
      </c>
      <c r="M117" s="23"/>
      <c r="N117" s="23"/>
    </row>
    <row r="118" spans="1:14" x14ac:dyDescent="0.3">
      <c r="A118" s="25" t="s">
        <v>168</v>
      </c>
      <c r="B118" s="42" t="s">
        <v>174</v>
      </c>
      <c r="C118" s="199">
        <v>0</v>
      </c>
      <c r="D118" s="199">
        <v>0</v>
      </c>
      <c r="E118" s="42"/>
      <c r="F118" s="153">
        <f t="shared" si="6"/>
        <v>0</v>
      </c>
      <c r="G118" s="153">
        <f t="shared" si="7"/>
        <v>0</v>
      </c>
      <c r="L118" s="42" t="s">
        <v>174</v>
      </c>
      <c r="M118" s="23"/>
    </row>
    <row r="119" spans="1:14" x14ac:dyDescent="0.3">
      <c r="A119" s="25" t="s">
        <v>169</v>
      </c>
      <c r="B119" s="42" t="s">
        <v>1521</v>
      </c>
      <c r="C119" s="199">
        <v>0</v>
      </c>
      <c r="D119" s="199">
        <v>0</v>
      </c>
      <c r="E119" s="42"/>
      <c r="F119" s="153">
        <f t="shared" si="6"/>
        <v>0</v>
      </c>
      <c r="G119" s="153">
        <f t="shared" si="7"/>
        <v>0</v>
      </c>
      <c r="L119" s="42" t="s">
        <v>1521</v>
      </c>
      <c r="M119" s="23"/>
    </row>
    <row r="120" spans="1:14" x14ac:dyDescent="0.3">
      <c r="A120" s="25" t="s">
        <v>171</v>
      </c>
      <c r="B120" s="42" t="s">
        <v>176</v>
      </c>
      <c r="C120" s="199">
        <v>0</v>
      </c>
      <c r="D120" s="199">
        <v>0</v>
      </c>
      <c r="E120" s="42"/>
      <c r="F120" s="153">
        <f t="shared" si="6"/>
        <v>0</v>
      </c>
      <c r="G120" s="153">
        <f t="shared" si="7"/>
        <v>0</v>
      </c>
      <c r="L120" s="42" t="s">
        <v>176</v>
      </c>
      <c r="M120" s="23"/>
    </row>
    <row r="121" spans="1:14" x14ac:dyDescent="0.3">
      <c r="A121" s="25" t="s">
        <v>173</v>
      </c>
      <c r="B121" s="309" t="s">
        <v>2614</v>
      </c>
      <c r="C121" s="199">
        <v>0</v>
      </c>
      <c r="D121" s="199">
        <v>0</v>
      </c>
      <c r="E121" s="309"/>
      <c r="F121" s="153">
        <f t="shared" si="6"/>
        <v>0</v>
      </c>
      <c r="G121" s="153">
        <f t="shared" si="7"/>
        <v>0</v>
      </c>
      <c r="L121" s="42"/>
      <c r="M121" s="23"/>
    </row>
    <row r="122" spans="1:14" x14ac:dyDescent="0.3">
      <c r="A122" s="25" t="s">
        <v>175</v>
      </c>
      <c r="B122" s="42" t="s">
        <v>1528</v>
      </c>
      <c r="C122" s="199">
        <v>0</v>
      </c>
      <c r="D122" s="199">
        <v>0</v>
      </c>
      <c r="E122" s="42"/>
      <c r="F122" s="153">
        <f t="shared" si="6"/>
        <v>0</v>
      </c>
      <c r="G122" s="153">
        <f t="shared" si="7"/>
        <v>0</v>
      </c>
      <c r="L122" s="42" t="s">
        <v>178</v>
      </c>
      <c r="M122" s="23"/>
    </row>
    <row r="123" spans="1:14" x14ac:dyDescent="0.3">
      <c r="A123" s="25" t="s">
        <v>177</v>
      </c>
      <c r="B123" s="42" t="s">
        <v>178</v>
      </c>
      <c r="C123" s="199">
        <v>0</v>
      </c>
      <c r="D123" s="199">
        <v>0</v>
      </c>
      <c r="E123" s="42"/>
      <c r="F123" s="153">
        <f t="shared" si="6"/>
        <v>0</v>
      </c>
      <c r="G123" s="153">
        <f t="shared" si="7"/>
        <v>0</v>
      </c>
      <c r="L123" s="42" t="s">
        <v>165</v>
      </c>
      <c r="M123" s="23"/>
    </row>
    <row r="124" spans="1:14" x14ac:dyDescent="0.3">
      <c r="A124" s="25" t="s">
        <v>179</v>
      </c>
      <c r="B124" s="42" t="s">
        <v>165</v>
      </c>
      <c r="C124" s="199">
        <v>0</v>
      </c>
      <c r="D124" s="199">
        <v>0</v>
      </c>
      <c r="E124" s="42"/>
      <c r="F124" s="153">
        <f t="shared" si="6"/>
        <v>0</v>
      </c>
      <c r="G124" s="153">
        <f t="shared" si="7"/>
        <v>0</v>
      </c>
      <c r="L124" s="136" t="s">
        <v>1523</v>
      </c>
      <c r="M124" s="23"/>
    </row>
    <row r="125" spans="1:14" x14ac:dyDescent="0.3">
      <c r="A125" s="25" t="s">
        <v>181</v>
      </c>
      <c r="B125" s="136" t="s">
        <v>1523</v>
      </c>
      <c r="C125" s="199">
        <f>C58</f>
        <v>18934.718916170019</v>
      </c>
      <c r="D125" s="199">
        <f>C58</f>
        <v>18934.718916170019</v>
      </c>
      <c r="E125" s="42"/>
      <c r="F125" s="153">
        <f t="shared" si="6"/>
        <v>1</v>
      </c>
      <c r="G125" s="153">
        <f t="shared" si="7"/>
        <v>1</v>
      </c>
      <c r="L125" s="42" t="s">
        <v>180</v>
      </c>
      <c r="M125" s="23"/>
    </row>
    <row r="126" spans="1:14" x14ac:dyDescent="0.3">
      <c r="A126" s="25" t="s">
        <v>183</v>
      </c>
      <c r="B126" s="42" t="s">
        <v>180</v>
      </c>
      <c r="C126" s="199">
        <v>0</v>
      </c>
      <c r="D126" s="199">
        <v>0</v>
      </c>
      <c r="E126" s="42"/>
      <c r="F126" s="153">
        <f t="shared" si="6"/>
        <v>0</v>
      </c>
      <c r="G126" s="153">
        <f t="shared" si="7"/>
        <v>0</v>
      </c>
      <c r="H126" s="55"/>
      <c r="L126" s="42" t="s">
        <v>182</v>
      </c>
      <c r="M126" s="23"/>
    </row>
    <row r="127" spans="1:14" x14ac:dyDescent="0.3">
      <c r="A127" s="25" t="s">
        <v>184</v>
      </c>
      <c r="B127" s="42" t="s">
        <v>182</v>
      </c>
      <c r="C127" s="199">
        <v>0</v>
      </c>
      <c r="D127" s="199">
        <v>0</v>
      </c>
      <c r="E127" s="42"/>
      <c r="F127" s="153">
        <f t="shared" si="6"/>
        <v>0</v>
      </c>
      <c r="G127" s="153">
        <f t="shared" si="7"/>
        <v>0</v>
      </c>
      <c r="H127" s="23"/>
      <c r="L127" s="42" t="s">
        <v>1522</v>
      </c>
      <c r="M127" s="23"/>
    </row>
    <row r="128" spans="1:14" x14ac:dyDescent="0.3">
      <c r="A128" s="25" t="s">
        <v>1524</v>
      </c>
      <c r="B128" s="42" t="s">
        <v>1522</v>
      </c>
      <c r="C128" s="199">
        <v>0</v>
      </c>
      <c r="D128" s="199">
        <v>0</v>
      </c>
      <c r="E128" s="42"/>
      <c r="F128" s="153">
        <f t="shared" si="6"/>
        <v>0</v>
      </c>
      <c r="G128" s="153">
        <f t="shared" si="7"/>
        <v>0</v>
      </c>
      <c r="H128" s="23"/>
      <c r="L128" s="23"/>
      <c r="M128" s="23"/>
    </row>
    <row r="129" spans="1:14" x14ac:dyDescent="0.3">
      <c r="A129" s="25" t="s">
        <v>1527</v>
      </c>
      <c r="B129" s="42" t="s">
        <v>94</v>
      </c>
      <c r="C129" s="199">
        <v>0</v>
      </c>
      <c r="D129" s="199">
        <v>0</v>
      </c>
      <c r="E129" s="42"/>
      <c r="F129" s="153">
        <f t="shared" si="6"/>
        <v>0</v>
      </c>
      <c r="G129" s="153">
        <f t="shared" si="7"/>
        <v>0</v>
      </c>
      <c r="H129" s="23"/>
      <c r="L129" s="23"/>
      <c r="M129" s="23"/>
    </row>
    <row r="130" spans="1:14" outlineLevel="1" x14ac:dyDescent="0.3">
      <c r="A130" s="229" t="s">
        <v>2615</v>
      </c>
      <c r="B130" s="59" t="s">
        <v>96</v>
      </c>
      <c r="C130" s="146">
        <f>SUM(C112:C129)</f>
        <v>18934.718916170019</v>
      </c>
      <c r="D130" s="146">
        <f>SUM(D112:D129)</f>
        <v>18934.718916170019</v>
      </c>
      <c r="E130" s="42"/>
      <c r="F130" s="140">
        <f>SUM(F112:F129)</f>
        <v>1</v>
      </c>
      <c r="G130" s="140">
        <f>SUM(G112:G129)</f>
        <v>1</v>
      </c>
      <c r="H130" s="23"/>
      <c r="L130" s="23"/>
      <c r="M130" s="23"/>
    </row>
    <row r="131" spans="1:14" outlineLevel="1" x14ac:dyDescent="0.3">
      <c r="A131" s="25" t="s">
        <v>185</v>
      </c>
      <c r="B131" s="54" t="s">
        <v>98</v>
      </c>
      <c r="C131" s="146"/>
      <c r="D131" s="146"/>
      <c r="E131" s="42"/>
      <c r="F131" s="153"/>
      <c r="G131" s="153"/>
      <c r="H131" s="23"/>
      <c r="L131" s="23"/>
      <c r="M131" s="23"/>
    </row>
    <row r="132" spans="1:14" outlineLevel="1" x14ac:dyDescent="0.3">
      <c r="A132" s="229" t="s">
        <v>186</v>
      </c>
      <c r="B132" s="54" t="s">
        <v>98</v>
      </c>
      <c r="C132" s="146"/>
      <c r="D132" s="146"/>
      <c r="E132" s="42"/>
      <c r="F132" s="153"/>
      <c r="G132" s="153"/>
      <c r="H132" s="23"/>
      <c r="L132" s="23"/>
      <c r="M132" s="23"/>
    </row>
    <row r="133" spans="1:14" outlineLevel="1" x14ac:dyDescent="0.3">
      <c r="A133" s="229" t="s">
        <v>187</v>
      </c>
      <c r="B133" s="54" t="s">
        <v>98</v>
      </c>
      <c r="C133" s="146"/>
      <c r="D133" s="146"/>
      <c r="E133" s="42"/>
      <c r="F133" s="153"/>
      <c r="G133" s="153"/>
      <c r="H133" s="23"/>
      <c r="L133" s="23"/>
      <c r="M133" s="23"/>
    </row>
    <row r="134" spans="1:14" outlineLevel="1" x14ac:dyDescent="0.3">
      <c r="A134" s="229" t="s">
        <v>188</v>
      </c>
      <c r="B134" s="54" t="s">
        <v>98</v>
      </c>
      <c r="C134" s="146"/>
      <c r="D134" s="146"/>
      <c r="E134" s="42"/>
      <c r="F134" s="153"/>
      <c r="G134" s="153"/>
      <c r="H134" s="23"/>
      <c r="L134" s="23"/>
      <c r="M134" s="23"/>
    </row>
    <row r="135" spans="1:14" outlineLevel="1" x14ac:dyDescent="0.3">
      <c r="A135" s="229" t="s">
        <v>189</v>
      </c>
      <c r="B135" s="54" t="s">
        <v>98</v>
      </c>
      <c r="C135" s="146"/>
      <c r="D135" s="146"/>
      <c r="E135" s="42"/>
      <c r="F135" s="153"/>
      <c r="G135" s="153"/>
      <c r="H135" s="23"/>
      <c r="L135" s="23"/>
      <c r="M135" s="23"/>
    </row>
    <row r="136" spans="1:14" outlineLevel="1" x14ac:dyDescent="0.3">
      <c r="A136" s="229" t="s">
        <v>190</v>
      </c>
      <c r="B136" s="54" t="s">
        <v>98</v>
      </c>
      <c r="C136" s="146"/>
      <c r="D136" s="146"/>
      <c r="E136" s="42"/>
      <c r="F136" s="153"/>
      <c r="G136" s="153"/>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99">
        <v>7193.4249999999993</v>
      </c>
      <c r="D138" s="199">
        <v>5.2358700000000002</v>
      </c>
      <c r="E138" s="51"/>
      <c r="F138" s="153">
        <f t="shared" ref="F138:F155" si="8">IF($C$156=0,"",IF(C138="[for completion]","",IF(C138="","",C138/$C$156)))</f>
        <v>0.70638562173335595</v>
      </c>
      <c r="G138" s="153">
        <f t="shared" ref="G138:G155" si="9">IF($D$156=0,"",IF(D138="[for completion]","",IF(D138="","",D138/$D$156)))</f>
        <v>5.1415609188460657E-4</v>
      </c>
      <c r="H138" s="23"/>
      <c r="I138" s="25"/>
      <c r="J138" s="25"/>
      <c r="K138" s="25"/>
      <c r="L138" s="23"/>
      <c r="M138" s="23"/>
      <c r="N138" s="23"/>
    </row>
    <row r="139" spans="1:14" s="61" customFormat="1" x14ac:dyDescent="0.3">
      <c r="A139" s="25" t="s">
        <v>193</v>
      </c>
      <c r="B139" s="42" t="s">
        <v>1518</v>
      </c>
      <c r="C139" s="199">
        <v>0</v>
      </c>
      <c r="D139" s="199">
        <v>0</v>
      </c>
      <c r="E139" s="51"/>
      <c r="F139" s="153">
        <f t="shared" si="8"/>
        <v>0</v>
      </c>
      <c r="G139" s="153">
        <f t="shared" si="9"/>
        <v>0</v>
      </c>
      <c r="H139" s="23"/>
      <c r="I139" s="25"/>
      <c r="J139" s="25"/>
      <c r="K139" s="25"/>
      <c r="L139" s="23"/>
      <c r="M139" s="23"/>
      <c r="N139" s="23"/>
    </row>
    <row r="140" spans="1:14" s="61" customFormat="1" x14ac:dyDescent="0.3">
      <c r="A140" s="25" t="s">
        <v>194</v>
      </c>
      <c r="B140" s="42" t="s">
        <v>170</v>
      </c>
      <c r="C140" s="199">
        <v>0</v>
      </c>
      <c r="D140" s="199">
        <v>0</v>
      </c>
      <c r="E140" s="51"/>
      <c r="F140" s="153">
        <f t="shared" si="8"/>
        <v>0</v>
      </c>
      <c r="G140" s="153">
        <f t="shared" si="9"/>
        <v>0</v>
      </c>
      <c r="H140" s="23"/>
      <c r="I140" s="25"/>
      <c r="J140" s="25"/>
      <c r="K140" s="25"/>
      <c r="L140" s="23"/>
      <c r="M140" s="23"/>
      <c r="N140" s="23"/>
    </row>
    <row r="141" spans="1:14" s="61" customFormat="1" x14ac:dyDescent="0.3">
      <c r="A141" s="25" t="s">
        <v>195</v>
      </c>
      <c r="B141" s="42" t="s">
        <v>1519</v>
      </c>
      <c r="C141" s="199">
        <v>0</v>
      </c>
      <c r="D141" s="199">
        <v>0</v>
      </c>
      <c r="E141" s="51"/>
      <c r="F141" s="153">
        <f t="shared" si="8"/>
        <v>0</v>
      </c>
      <c r="G141" s="153">
        <f t="shared" si="9"/>
        <v>0</v>
      </c>
      <c r="H141" s="23"/>
      <c r="I141" s="25"/>
      <c r="J141" s="25"/>
      <c r="K141" s="25"/>
      <c r="L141" s="23"/>
      <c r="M141" s="23"/>
      <c r="N141" s="23"/>
    </row>
    <row r="142" spans="1:14" s="61" customFormat="1" x14ac:dyDescent="0.3">
      <c r="A142" s="25" t="s">
        <v>196</v>
      </c>
      <c r="B142" s="42" t="s">
        <v>1520</v>
      </c>
      <c r="C142" s="199">
        <v>0</v>
      </c>
      <c r="D142" s="199">
        <v>0</v>
      </c>
      <c r="E142" s="51"/>
      <c r="F142" s="153">
        <f t="shared" si="8"/>
        <v>0</v>
      </c>
      <c r="G142" s="153">
        <f t="shared" si="9"/>
        <v>0</v>
      </c>
      <c r="H142" s="23"/>
      <c r="I142" s="25"/>
      <c r="J142" s="25"/>
      <c r="K142" s="25"/>
      <c r="L142" s="23"/>
      <c r="M142" s="23"/>
      <c r="N142" s="23"/>
    </row>
    <row r="143" spans="1:14" s="61" customFormat="1" x14ac:dyDescent="0.3">
      <c r="A143" s="25" t="s">
        <v>197</v>
      </c>
      <c r="B143" s="42" t="s">
        <v>172</v>
      </c>
      <c r="C143" s="199">
        <v>0</v>
      </c>
      <c r="D143" s="199">
        <v>0</v>
      </c>
      <c r="E143" s="42"/>
      <c r="F143" s="153">
        <f t="shared" si="8"/>
        <v>0</v>
      </c>
      <c r="G143" s="153">
        <f t="shared" si="9"/>
        <v>0</v>
      </c>
      <c r="H143" s="23"/>
      <c r="I143" s="25"/>
      <c r="J143" s="25"/>
      <c r="K143" s="25"/>
      <c r="L143" s="23"/>
      <c r="M143" s="23"/>
      <c r="N143" s="23"/>
    </row>
    <row r="144" spans="1:14" x14ac:dyDescent="0.3">
      <c r="A144" s="25" t="s">
        <v>198</v>
      </c>
      <c r="B144" s="42" t="s">
        <v>174</v>
      </c>
      <c r="C144" s="199">
        <v>0</v>
      </c>
      <c r="D144" s="199">
        <v>0</v>
      </c>
      <c r="E144" s="42"/>
      <c r="F144" s="153">
        <f t="shared" si="8"/>
        <v>0</v>
      </c>
      <c r="G144" s="153">
        <f t="shared" si="9"/>
        <v>0</v>
      </c>
      <c r="H144" s="23"/>
      <c r="L144" s="23"/>
      <c r="M144" s="23"/>
    </row>
    <row r="145" spans="1:14" x14ac:dyDescent="0.3">
      <c r="A145" s="25" t="s">
        <v>199</v>
      </c>
      <c r="B145" s="42" t="s">
        <v>1521</v>
      </c>
      <c r="C145" s="199">
        <v>0</v>
      </c>
      <c r="D145" s="199">
        <v>0</v>
      </c>
      <c r="E145" s="42"/>
      <c r="F145" s="153">
        <f t="shared" si="8"/>
        <v>0</v>
      </c>
      <c r="G145" s="153">
        <f t="shared" si="9"/>
        <v>0</v>
      </c>
      <c r="H145" s="23"/>
      <c r="L145" s="23"/>
      <c r="M145" s="23"/>
      <c r="N145" s="55"/>
    </row>
    <row r="146" spans="1:14" x14ac:dyDescent="0.3">
      <c r="A146" s="25" t="s">
        <v>200</v>
      </c>
      <c r="B146" s="42" t="s">
        <v>176</v>
      </c>
      <c r="C146" s="199">
        <v>0</v>
      </c>
      <c r="D146" s="199">
        <v>0</v>
      </c>
      <c r="E146" s="42"/>
      <c r="F146" s="153">
        <f t="shared" si="8"/>
        <v>0</v>
      </c>
      <c r="G146" s="153">
        <f t="shared" si="9"/>
        <v>0</v>
      </c>
      <c r="H146" s="23"/>
      <c r="L146" s="23"/>
      <c r="M146" s="23"/>
      <c r="N146" s="55"/>
    </row>
    <row r="147" spans="1:14" x14ac:dyDescent="0.3">
      <c r="A147" s="25" t="s">
        <v>201</v>
      </c>
      <c r="B147" s="309" t="s">
        <v>2614</v>
      </c>
      <c r="C147" s="199">
        <v>0</v>
      </c>
      <c r="D147" s="199">
        <v>0</v>
      </c>
      <c r="E147" s="309"/>
      <c r="F147" s="153">
        <f t="shared" si="8"/>
        <v>0</v>
      </c>
      <c r="G147" s="153">
        <f t="shared" si="9"/>
        <v>0</v>
      </c>
      <c r="H147" s="23"/>
      <c r="L147" s="23"/>
      <c r="M147" s="23"/>
      <c r="N147" s="55"/>
    </row>
    <row r="148" spans="1:14" x14ac:dyDescent="0.3">
      <c r="A148" s="25" t="s">
        <v>202</v>
      </c>
      <c r="B148" s="42" t="s">
        <v>1528</v>
      </c>
      <c r="C148" s="199">
        <v>0</v>
      </c>
      <c r="D148" s="199">
        <v>0</v>
      </c>
      <c r="E148" s="42"/>
      <c r="F148" s="153">
        <f t="shared" si="8"/>
        <v>0</v>
      </c>
      <c r="G148" s="153">
        <f t="shared" si="9"/>
        <v>0</v>
      </c>
      <c r="H148" s="23"/>
      <c r="L148" s="23"/>
      <c r="M148" s="23"/>
      <c r="N148" s="55"/>
    </row>
    <row r="149" spans="1:14" x14ac:dyDescent="0.3">
      <c r="A149" s="25" t="s">
        <v>203</v>
      </c>
      <c r="B149" s="42" t="s">
        <v>178</v>
      </c>
      <c r="C149" s="199">
        <v>0</v>
      </c>
      <c r="D149" s="199">
        <v>0</v>
      </c>
      <c r="E149" s="42"/>
      <c r="F149" s="153">
        <f t="shared" si="8"/>
        <v>0</v>
      </c>
      <c r="G149" s="153">
        <f t="shared" si="9"/>
        <v>0</v>
      </c>
      <c r="H149" s="23"/>
      <c r="L149" s="23"/>
      <c r="M149" s="23"/>
      <c r="N149" s="55"/>
    </row>
    <row r="150" spans="1:14" x14ac:dyDescent="0.3">
      <c r="A150" s="25" t="s">
        <v>204</v>
      </c>
      <c r="B150" s="42" t="s">
        <v>165</v>
      </c>
      <c r="C150" s="199">
        <v>0</v>
      </c>
      <c r="D150" s="199">
        <v>0</v>
      </c>
      <c r="E150" s="42"/>
      <c r="F150" s="153">
        <f t="shared" si="8"/>
        <v>0</v>
      </c>
      <c r="G150" s="153">
        <f t="shared" si="9"/>
        <v>0</v>
      </c>
      <c r="H150" s="23"/>
      <c r="L150" s="23"/>
      <c r="M150" s="23"/>
      <c r="N150" s="55"/>
    </row>
    <row r="151" spans="1:14" x14ac:dyDescent="0.3">
      <c r="A151" s="25" t="s">
        <v>205</v>
      </c>
      <c r="B151" s="136" t="s">
        <v>1523</v>
      </c>
      <c r="C151" s="199">
        <v>2990</v>
      </c>
      <c r="D151" s="199">
        <v>10178.189130000001</v>
      </c>
      <c r="E151" s="42"/>
      <c r="F151" s="153">
        <f t="shared" si="8"/>
        <v>0.2936143782666441</v>
      </c>
      <c r="G151" s="153">
        <f t="shared" si="9"/>
        <v>0.99948584390811535</v>
      </c>
      <c r="H151" s="23"/>
      <c r="L151" s="23"/>
      <c r="M151" s="23"/>
      <c r="N151" s="55"/>
    </row>
    <row r="152" spans="1:14" x14ac:dyDescent="0.3">
      <c r="A152" s="25" t="s">
        <v>206</v>
      </c>
      <c r="B152" s="42" t="s">
        <v>180</v>
      </c>
      <c r="C152" s="199">
        <v>0</v>
      </c>
      <c r="D152" s="199">
        <v>0</v>
      </c>
      <c r="E152" s="42"/>
      <c r="F152" s="153">
        <f t="shared" si="8"/>
        <v>0</v>
      </c>
      <c r="G152" s="153">
        <f t="shared" si="9"/>
        <v>0</v>
      </c>
      <c r="H152" s="23"/>
      <c r="L152" s="23"/>
      <c r="M152" s="23"/>
      <c r="N152" s="55"/>
    </row>
    <row r="153" spans="1:14" x14ac:dyDescent="0.3">
      <c r="A153" s="25" t="s">
        <v>207</v>
      </c>
      <c r="B153" s="42" t="s">
        <v>182</v>
      </c>
      <c r="C153" s="199">
        <v>0</v>
      </c>
      <c r="D153" s="199">
        <v>0</v>
      </c>
      <c r="E153" s="42"/>
      <c r="F153" s="153">
        <f t="shared" si="8"/>
        <v>0</v>
      </c>
      <c r="G153" s="153">
        <f t="shared" si="9"/>
        <v>0</v>
      </c>
      <c r="H153" s="23"/>
      <c r="L153" s="23"/>
      <c r="M153" s="23"/>
      <c r="N153" s="55"/>
    </row>
    <row r="154" spans="1:14" x14ac:dyDescent="0.3">
      <c r="A154" s="25" t="s">
        <v>1525</v>
      </c>
      <c r="B154" s="42" t="s">
        <v>1522</v>
      </c>
      <c r="C154" s="199">
        <v>0</v>
      </c>
      <c r="D154" s="199">
        <v>0</v>
      </c>
      <c r="E154" s="42"/>
      <c r="F154" s="153">
        <f t="shared" si="8"/>
        <v>0</v>
      </c>
      <c r="G154" s="153">
        <f t="shared" si="9"/>
        <v>0</v>
      </c>
      <c r="H154" s="23"/>
      <c r="L154" s="23"/>
      <c r="M154" s="23"/>
      <c r="N154" s="55"/>
    </row>
    <row r="155" spans="1:14" x14ac:dyDescent="0.3">
      <c r="A155" s="25" t="s">
        <v>1529</v>
      </c>
      <c r="B155" s="42" t="s">
        <v>94</v>
      </c>
      <c r="C155" s="199">
        <v>0</v>
      </c>
      <c r="D155" s="199">
        <v>0</v>
      </c>
      <c r="E155" s="42"/>
      <c r="F155" s="153">
        <f t="shared" si="8"/>
        <v>0</v>
      </c>
      <c r="G155" s="153">
        <f t="shared" si="9"/>
        <v>0</v>
      </c>
      <c r="H155" s="23"/>
      <c r="L155" s="23"/>
      <c r="M155" s="23"/>
      <c r="N155" s="55"/>
    </row>
    <row r="156" spans="1:14" outlineLevel="1" x14ac:dyDescent="0.3">
      <c r="A156" s="229" t="s">
        <v>2616</v>
      </c>
      <c r="B156" s="59" t="s">
        <v>96</v>
      </c>
      <c r="C156" s="146">
        <f>SUM(C138:C155)</f>
        <v>10183.424999999999</v>
      </c>
      <c r="D156" s="146">
        <f>SUM(D138:D155)</f>
        <v>10183.425000000001</v>
      </c>
      <c r="E156" s="42"/>
      <c r="F156" s="140">
        <f>SUM(F138:F155)</f>
        <v>1</v>
      </c>
      <c r="G156" s="140">
        <f>SUM(G138:G155)</f>
        <v>1</v>
      </c>
      <c r="H156" s="23"/>
      <c r="L156" s="23"/>
      <c r="M156" s="23"/>
      <c r="N156" s="55"/>
    </row>
    <row r="157" spans="1:14" outlineLevel="1" x14ac:dyDescent="0.3">
      <c r="A157" s="25" t="s">
        <v>208</v>
      </c>
      <c r="B157" s="54" t="s">
        <v>98</v>
      </c>
      <c r="C157" s="146"/>
      <c r="D157" s="146"/>
      <c r="E157" s="42"/>
      <c r="F157" s="153" t="str">
        <f t="shared" ref="F157:F162" si="10">IF($C$156=0,"",IF(C157="[for completion]","",IF(C157="","",C157/$C$156)))</f>
        <v/>
      </c>
      <c r="G157" s="153" t="str">
        <f t="shared" ref="G157:G162" si="11">IF($D$156=0,"",IF(D157="[for completion]","",IF(D157="","",D157/$D$156)))</f>
        <v/>
      </c>
      <c r="H157" s="23"/>
      <c r="L157" s="23"/>
      <c r="M157" s="23"/>
      <c r="N157" s="55"/>
    </row>
    <row r="158" spans="1:14" outlineLevel="1" x14ac:dyDescent="0.3">
      <c r="A158" s="25" t="s">
        <v>209</v>
      </c>
      <c r="B158" s="54" t="s">
        <v>98</v>
      </c>
      <c r="C158" s="146"/>
      <c r="D158" s="146"/>
      <c r="E158" s="42"/>
      <c r="F158" s="153" t="str">
        <f t="shared" si="10"/>
        <v/>
      </c>
      <c r="G158" s="153" t="str">
        <f t="shared" si="11"/>
        <v/>
      </c>
      <c r="H158" s="23"/>
      <c r="L158" s="23"/>
      <c r="M158" s="23"/>
      <c r="N158" s="55"/>
    </row>
    <row r="159" spans="1:14" outlineLevel="1" x14ac:dyDescent="0.3">
      <c r="A159" s="229" t="s">
        <v>210</v>
      </c>
      <c r="B159" s="54" t="s">
        <v>98</v>
      </c>
      <c r="C159" s="146"/>
      <c r="D159" s="146"/>
      <c r="E159" s="42"/>
      <c r="F159" s="153" t="str">
        <f t="shared" si="10"/>
        <v/>
      </c>
      <c r="G159" s="153" t="str">
        <f t="shared" si="11"/>
        <v/>
      </c>
      <c r="H159" s="23"/>
      <c r="L159" s="23"/>
      <c r="M159" s="23"/>
      <c r="N159" s="55"/>
    </row>
    <row r="160" spans="1:14" outlineLevel="1" x14ac:dyDescent="0.3">
      <c r="A160" s="229" t="s">
        <v>211</v>
      </c>
      <c r="B160" s="54" t="s">
        <v>98</v>
      </c>
      <c r="C160" s="146"/>
      <c r="D160" s="146"/>
      <c r="E160" s="42"/>
      <c r="F160" s="153" t="str">
        <f t="shared" si="10"/>
        <v/>
      </c>
      <c r="G160" s="153" t="str">
        <f t="shared" si="11"/>
        <v/>
      </c>
      <c r="H160" s="23"/>
      <c r="L160" s="23"/>
      <c r="M160" s="23"/>
      <c r="N160" s="55"/>
    </row>
    <row r="161" spans="1:14" outlineLevel="1" x14ac:dyDescent="0.3">
      <c r="A161" s="229" t="s">
        <v>212</v>
      </c>
      <c r="B161" s="54" t="s">
        <v>98</v>
      </c>
      <c r="C161" s="146"/>
      <c r="D161" s="146"/>
      <c r="E161" s="42"/>
      <c r="F161" s="153" t="str">
        <f t="shared" si="10"/>
        <v/>
      </c>
      <c r="G161" s="153" t="str">
        <f t="shared" si="11"/>
        <v/>
      </c>
      <c r="H161" s="23"/>
      <c r="L161" s="23"/>
      <c r="M161" s="23"/>
      <c r="N161" s="55"/>
    </row>
    <row r="162" spans="1:14" outlineLevel="1" x14ac:dyDescent="0.3">
      <c r="A162" s="229" t="s">
        <v>213</v>
      </c>
      <c r="B162" s="54" t="s">
        <v>98</v>
      </c>
      <c r="C162" s="146"/>
      <c r="D162" s="146"/>
      <c r="E162" s="42"/>
      <c r="F162" s="153" t="str">
        <f t="shared" si="10"/>
        <v/>
      </c>
      <c r="G162" s="153" t="str">
        <f t="shared" si="11"/>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99">
        <v>7253.4250000000002</v>
      </c>
      <c r="D164" s="199">
        <v>5.2358700000000002</v>
      </c>
      <c r="E164" s="63"/>
      <c r="F164" s="153">
        <f>IF($C$167=0,"",IF(C164="[for completion]","",IF(C164="","",C164/$C$167)))</f>
        <v>0.71227754905643248</v>
      </c>
      <c r="G164" s="153">
        <f>IF($D$167=0,"",IF(D164="[for completion]","",IF(D164="","",D164/$D$167)))</f>
        <v>5.1415609188460657E-4</v>
      </c>
      <c r="H164" s="23"/>
      <c r="L164" s="23"/>
      <c r="M164" s="23"/>
      <c r="N164" s="55"/>
    </row>
    <row r="165" spans="1:14" x14ac:dyDescent="0.3">
      <c r="A165" s="25" t="s">
        <v>218</v>
      </c>
      <c r="B165" s="23" t="s">
        <v>219</v>
      </c>
      <c r="C165" s="199">
        <v>2930</v>
      </c>
      <c r="D165" s="199">
        <v>10178.189130000001</v>
      </c>
      <c r="E165" s="63"/>
      <c r="F165" s="153">
        <f>IF($C$167=0,"",IF(C165="[for completion]","",IF(C165="","",C165/$C$167)))</f>
        <v>0.28772245094356763</v>
      </c>
      <c r="G165" s="153">
        <f>IF($D$167=0,"",IF(D165="[for completion]","",IF(D165="","",D165/$D$167)))</f>
        <v>0.99948584390811535</v>
      </c>
      <c r="H165" s="23"/>
      <c r="L165" s="23"/>
      <c r="M165" s="23"/>
      <c r="N165" s="55"/>
    </row>
    <row r="166" spans="1:14" x14ac:dyDescent="0.3">
      <c r="A166" s="25" t="s">
        <v>220</v>
      </c>
      <c r="B166" s="23" t="s">
        <v>94</v>
      </c>
      <c r="C166" s="199">
        <v>0</v>
      </c>
      <c r="D166" s="199">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10183.424999999999</v>
      </c>
      <c r="D167" s="156">
        <f>SUM(D164:D166)</f>
        <v>10183.425000000001</v>
      </c>
      <c r="E167" s="63"/>
      <c r="F167" s="155">
        <f>SUM(F164:F166)</f>
        <v>1</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99">
        <v>0</v>
      </c>
      <c r="D174" s="39"/>
      <c r="E174" s="31"/>
      <c r="F174" s="153">
        <f>IF($C$179=0,"",IF(C174="[for completion]","",C174/$C$179))</f>
        <v>0</v>
      </c>
      <c r="G174" s="51"/>
      <c r="H174" s="23"/>
      <c r="L174" s="23"/>
      <c r="M174" s="23"/>
      <c r="N174" s="55"/>
    </row>
    <row r="175" spans="1:14" ht="30.75" customHeight="1" x14ac:dyDescent="0.3">
      <c r="A175" s="25" t="s">
        <v>9</v>
      </c>
      <c r="B175" s="42" t="s">
        <v>1334</v>
      </c>
      <c r="C175" s="199">
        <v>285</v>
      </c>
      <c r="E175" s="53"/>
      <c r="F175" s="153">
        <f>IF($C$179=0,"",IF(C175="[for completion]","",C175/$C$179))</f>
        <v>1</v>
      </c>
      <c r="G175" s="51"/>
      <c r="H175" s="23"/>
      <c r="L175" s="23"/>
      <c r="M175" s="23"/>
      <c r="N175" s="55"/>
    </row>
    <row r="176" spans="1:14" x14ac:dyDescent="0.3">
      <c r="A176" s="25" t="s">
        <v>231</v>
      </c>
      <c r="B176" s="42" t="s">
        <v>232</v>
      </c>
      <c r="C176" s="199">
        <v>0</v>
      </c>
      <c r="E176" s="53"/>
      <c r="F176" s="153"/>
      <c r="G176" s="51"/>
      <c r="H176" s="23"/>
      <c r="L176" s="23"/>
      <c r="M176" s="23"/>
      <c r="N176" s="55"/>
    </row>
    <row r="177" spans="1:14" x14ac:dyDescent="0.3">
      <c r="A177" s="25" t="s">
        <v>233</v>
      </c>
      <c r="B177" s="42" t="s">
        <v>234</v>
      </c>
      <c r="C177" s="199">
        <v>0</v>
      </c>
      <c r="E177" s="53"/>
      <c r="F177" s="153">
        <f t="shared" ref="F177:F187" si="12">IF($C$179=0,"",IF(C177="[for completion]","",C177/$C$179))</f>
        <v>0</v>
      </c>
      <c r="G177" s="51"/>
      <c r="H177" s="23"/>
      <c r="L177" s="23"/>
      <c r="M177" s="23"/>
      <c r="N177" s="55"/>
    </row>
    <row r="178" spans="1:14" x14ac:dyDescent="0.3">
      <c r="A178" s="25" t="s">
        <v>235</v>
      </c>
      <c r="B178" s="42" t="s">
        <v>94</v>
      </c>
      <c r="C178" s="199">
        <v>0</v>
      </c>
      <c r="E178" s="53"/>
      <c r="F178" s="153">
        <f t="shared" si="12"/>
        <v>0</v>
      </c>
      <c r="G178" s="51"/>
      <c r="H178" s="23"/>
      <c r="L178" s="23"/>
      <c r="M178" s="23"/>
      <c r="N178" s="55"/>
    </row>
    <row r="179" spans="1:14" x14ac:dyDescent="0.3">
      <c r="A179" s="25" t="s">
        <v>10</v>
      </c>
      <c r="B179" s="59" t="s">
        <v>96</v>
      </c>
      <c r="C179" s="148">
        <f>SUM(C174:C178)</f>
        <v>285</v>
      </c>
      <c r="E179" s="53"/>
      <c r="F179" s="154">
        <f>SUM(F174:F178)</f>
        <v>1</v>
      </c>
      <c r="G179" s="51"/>
      <c r="H179" s="23"/>
      <c r="L179" s="23"/>
      <c r="M179" s="23"/>
      <c r="N179" s="55"/>
    </row>
    <row r="180" spans="1:14" outlineLevel="1" x14ac:dyDescent="0.3">
      <c r="A180" s="25" t="s">
        <v>236</v>
      </c>
      <c r="B180" s="65" t="s">
        <v>237</v>
      </c>
      <c r="C180" s="199">
        <v>285</v>
      </c>
      <c r="E180" s="53"/>
      <c r="F180" s="153">
        <f t="shared" si="12"/>
        <v>1</v>
      </c>
      <c r="G180" s="51"/>
      <c r="H180" s="23"/>
      <c r="L180" s="23"/>
      <c r="M180" s="23"/>
      <c r="N180" s="55"/>
    </row>
    <row r="181" spans="1:14" s="65" customFormat="1" ht="28.8" outlineLevel="1" x14ac:dyDescent="0.3">
      <c r="A181" s="25" t="s">
        <v>238</v>
      </c>
      <c r="B181" s="65" t="s">
        <v>239</v>
      </c>
      <c r="C181" s="157"/>
      <c r="F181" s="153">
        <f t="shared" si="12"/>
        <v>0</v>
      </c>
    </row>
    <row r="182" spans="1:14" ht="28.8" outlineLevel="1" x14ac:dyDescent="0.3">
      <c r="A182" s="25" t="s">
        <v>240</v>
      </c>
      <c r="B182" s="65" t="s">
        <v>241</v>
      </c>
      <c r="C182" s="146"/>
      <c r="E182" s="53"/>
      <c r="F182" s="153">
        <f t="shared" si="12"/>
        <v>0</v>
      </c>
      <c r="G182" s="51"/>
      <c r="H182" s="23"/>
      <c r="L182" s="23"/>
      <c r="M182" s="23"/>
      <c r="N182" s="55"/>
    </row>
    <row r="183" spans="1:14" outlineLevel="1" x14ac:dyDescent="0.3">
      <c r="A183" s="25" t="s">
        <v>242</v>
      </c>
      <c r="B183" s="65" t="s">
        <v>243</v>
      </c>
      <c r="C183" s="146"/>
      <c r="E183" s="53"/>
      <c r="F183" s="153">
        <f t="shared" si="12"/>
        <v>0</v>
      </c>
      <c r="G183" s="51"/>
      <c r="H183" s="23"/>
      <c r="L183" s="23"/>
      <c r="M183" s="23"/>
      <c r="N183" s="55"/>
    </row>
    <row r="184" spans="1:14" s="65" customFormat="1" outlineLevel="1" x14ac:dyDescent="0.3">
      <c r="A184" s="25" t="s">
        <v>244</v>
      </c>
      <c r="B184" s="65" t="s">
        <v>245</v>
      </c>
      <c r="C184" s="157"/>
      <c r="F184" s="153">
        <f t="shared" si="12"/>
        <v>0</v>
      </c>
    </row>
    <row r="185" spans="1:14" outlineLevel="1" x14ac:dyDescent="0.3">
      <c r="A185" s="25" t="s">
        <v>246</v>
      </c>
      <c r="B185" s="65" t="s">
        <v>247</v>
      </c>
      <c r="C185" s="146"/>
      <c r="E185" s="53"/>
      <c r="F185" s="153">
        <f t="shared" si="12"/>
        <v>0</v>
      </c>
      <c r="G185" s="51"/>
      <c r="H185" s="23"/>
      <c r="L185" s="23"/>
      <c r="M185" s="23"/>
      <c r="N185" s="55"/>
    </row>
    <row r="186" spans="1:14" outlineLevel="1" x14ac:dyDescent="0.3">
      <c r="A186" s="25" t="s">
        <v>248</v>
      </c>
      <c r="B186" s="65" t="s">
        <v>249</v>
      </c>
      <c r="C186" s="146"/>
      <c r="E186" s="53"/>
      <c r="F186" s="153">
        <f t="shared" si="12"/>
        <v>0</v>
      </c>
      <c r="G186" s="51"/>
      <c r="H186" s="23"/>
      <c r="L186" s="23"/>
      <c r="M186" s="23"/>
      <c r="N186" s="55"/>
    </row>
    <row r="187" spans="1:14" outlineLevel="1" x14ac:dyDescent="0.3">
      <c r="A187" s="25" t="s">
        <v>250</v>
      </c>
      <c r="B187" s="65" t="s">
        <v>251</v>
      </c>
      <c r="C187" s="146"/>
      <c r="E187" s="53"/>
      <c r="F187" s="153">
        <f t="shared" si="12"/>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99">
        <v>285</v>
      </c>
      <c r="E193" s="50"/>
      <c r="F193" s="153">
        <f t="shared" ref="F193:F206" si="13">IF($C$208=0,"",IF(C193="[for completion]","",C193/$C$208))</f>
        <v>1</v>
      </c>
      <c r="G193" s="51"/>
      <c r="H193" s="23"/>
      <c r="L193" s="23"/>
      <c r="M193" s="23"/>
      <c r="N193" s="55"/>
    </row>
    <row r="194" spans="1:14" x14ac:dyDescent="0.3">
      <c r="A194" s="25" t="s">
        <v>259</v>
      </c>
      <c r="B194" s="42" t="s">
        <v>260</v>
      </c>
      <c r="C194" s="199">
        <v>0</v>
      </c>
      <c r="E194" s="53"/>
      <c r="F194" s="153">
        <f t="shared" si="13"/>
        <v>0</v>
      </c>
      <c r="G194" s="53"/>
      <c r="H194" s="23"/>
      <c r="L194" s="23"/>
      <c r="M194" s="23"/>
      <c r="N194" s="55"/>
    </row>
    <row r="195" spans="1:14" x14ac:dyDescent="0.3">
      <c r="A195" s="25" t="s">
        <v>261</v>
      </c>
      <c r="B195" s="42" t="s">
        <v>262</v>
      </c>
      <c r="C195" s="199">
        <v>0</v>
      </c>
      <c r="E195" s="53"/>
      <c r="F195" s="153">
        <f t="shared" si="13"/>
        <v>0</v>
      </c>
      <c r="G195" s="53"/>
      <c r="H195" s="23"/>
      <c r="L195" s="23"/>
      <c r="M195" s="23"/>
      <c r="N195" s="55"/>
    </row>
    <row r="196" spans="1:14" x14ac:dyDescent="0.3">
      <c r="A196" s="25" t="s">
        <v>263</v>
      </c>
      <c r="B196" s="42" t="s">
        <v>264</v>
      </c>
      <c r="C196" s="199">
        <v>0</v>
      </c>
      <c r="E196" s="53"/>
      <c r="F196" s="153">
        <f t="shared" si="13"/>
        <v>0</v>
      </c>
      <c r="G196" s="53"/>
      <c r="H196" s="23"/>
      <c r="L196" s="23"/>
      <c r="M196" s="23"/>
      <c r="N196" s="55"/>
    </row>
    <row r="197" spans="1:14" x14ac:dyDescent="0.3">
      <c r="A197" s="25" t="s">
        <v>265</v>
      </c>
      <c r="B197" s="42" t="s">
        <v>266</v>
      </c>
      <c r="C197" s="199">
        <v>0</v>
      </c>
      <c r="E197" s="53"/>
      <c r="F197" s="153">
        <f t="shared" si="13"/>
        <v>0</v>
      </c>
      <c r="G197" s="53"/>
      <c r="H197" s="23"/>
      <c r="L197" s="23"/>
      <c r="M197" s="23"/>
      <c r="N197" s="55"/>
    </row>
    <row r="198" spans="1:14" x14ac:dyDescent="0.3">
      <c r="A198" s="25" t="s">
        <v>267</v>
      </c>
      <c r="B198" s="42" t="s">
        <v>268</v>
      </c>
      <c r="C198" s="199">
        <v>0</v>
      </c>
      <c r="E198" s="53"/>
      <c r="F198" s="153">
        <f t="shared" si="13"/>
        <v>0</v>
      </c>
      <c r="G198" s="53"/>
      <c r="H198" s="23"/>
      <c r="L198" s="23"/>
      <c r="M198" s="23"/>
      <c r="N198" s="55"/>
    </row>
    <row r="199" spans="1:14" x14ac:dyDescent="0.3">
      <c r="A199" s="25" t="s">
        <v>269</v>
      </c>
      <c r="B199" s="42" t="s">
        <v>270</v>
      </c>
      <c r="C199" s="199">
        <v>0</v>
      </c>
      <c r="E199" s="53"/>
      <c r="F199" s="153">
        <f t="shared" si="13"/>
        <v>0</v>
      </c>
      <c r="G199" s="53"/>
      <c r="H199" s="23"/>
      <c r="L199" s="23"/>
      <c r="M199" s="23"/>
      <c r="N199" s="55"/>
    </row>
    <row r="200" spans="1:14" x14ac:dyDescent="0.3">
      <c r="A200" s="25" t="s">
        <v>271</v>
      </c>
      <c r="B200" s="42" t="s">
        <v>12</v>
      </c>
      <c r="C200" s="199">
        <v>0</v>
      </c>
      <c r="E200" s="53"/>
      <c r="F200" s="153">
        <f t="shared" si="13"/>
        <v>0</v>
      </c>
      <c r="G200" s="53"/>
      <c r="H200" s="23"/>
      <c r="L200" s="23"/>
      <c r="M200" s="23"/>
      <c r="N200" s="55"/>
    </row>
    <row r="201" spans="1:14" x14ac:dyDescent="0.3">
      <c r="A201" s="25" t="s">
        <v>272</v>
      </c>
      <c r="B201" s="42" t="s">
        <v>273</v>
      </c>
      <c r="C201" s="199">
        <v>0</v>
      </c>
      <c r="E201" s="53"/>
      <c r="F201" s="153">
        <f t="shared" si="13"/>
        <v>0</v>
      </c>
      <c r="G201" s="53"/>
      <c r="H201" s="23"/>
      <c r="L201" s="23"/>
      <c r="M201" s="23"/>
      <c r="N201" s="55"/>
    </row>
    <row r="202" spans="1:14" x14ac:dyDescent="0.3">
      <c r="A202" s="25" t="s">
        <v>274</v>
      </c>
      <c r="B202" s="42" t="s">
        <v>275</v>
      </c>
      <c r="C202" s="199">
        <v>0</v>
      </c>
      <c r="E202" s="53"/>
      <c r="F202" s="153">
        <f t="shared" si="13"/>
        <v>0</v>
      </c>
      <c r="G202" s="53"/>
      <c r="H202" s="23"/>
      <c r="L202" s="23"/>
      <c r="M202" s="23"/>
      <c r="N202" s="55"/>
    </row>
    <row r="203" spans="1:14" x14ac:dyDescent="0.3">
      <c r="A203" s="25" t="s">
        <v>276</v>
      </c>
      <c r="B203" s="42" t="s">
        <v>277</v>
      </c>
      <c r="C203" s="199">
        <v>0</v>
      </c>
      <c r="E203" s="53"/>
      <c r="F203" s="153">
        <f t="shared" si="13"/>
        <v>0</v>
      </c>
      <c r="G203" s="53"/>
      <c r="H203" s="23"/>
      <c r="L203" s="23"/>
      <c r="M203" s="23"/>
      <c r="N203" s="55"/>
    </row>
    <row r="204" spans="1:14" x14ac:dyDescent="0.3">
      <c r="A204" s="25" t="s">
        <v>278</v>
      </c>
      <c r="B204" s="42" t="s">
        <v>279</v>
      </c>
      <c r="C204" s="199">
        <v>0</v>
      </c>
      <c r="E204" s="53"/>
      <c r="F204" s="153">
        <f t="shared" si="13"/>
        <v>0</v>
      </c>
      <c r="G204" s="53"/>
      <c r="H204" s="23"/>
      <c r="L204" s="23"/>
      <c r="M204" s="23"/>
      <c r="N204" s="55"/>
    </row>
    <row r="205" spans="1:14" x14ac:dyDescent="0.3">
      <c r="A205" s="25" t="s">
        <v>280</v>
      </c>
      <c r="B205" s="42" t="s">
        <v>281</v>
      </c>
      <c r="C205" s="199">
        <v>0</v>
      </c>
      <c r="E205" s="53"/>
      <c r="F205" s="153">
        <f t="shared" si="13"/>
        <v>0</v>
      </c>
      <c r="G205" s="53"/>
      <c r="H205" s="23"/>
      <c r="L205" s="23"/>
      <c r="M205" s="23"/>
      <c r="N205" s="55"/>
    </row>
    <row r="206" spans="1:14" x14ac:dyDescent="0.3">
      <c r="A206" s="25" t="s">
        <v>282</v>
      </c>
      <c r="B206" s="42" t="s">
        <v>94</v>
      </c>
      <c r="C206" s="199">
        <v>0</v>
      </c>
      <c r="E206" s="53"/>
      <c r="F206" s="153">
        <f t="shared" si="13"/>
        <v>0</v>
      </c>
      <c r="G206" s="53"/>
      <c r="H206" s="23"/>
      <c r="L206" s="23"/>
      <c r="M206" s="23"/>
      <c r="N206" s="55"/>
    </row>
    <row r="207" spans="1:14" x14ac:dyDescent="0.3">
      <c r="A207" s="25" t="s">
        <v>283</v>
      </c>
      <c r="B207" s="52" t="s">
        <v>284</v>
      </c>
      <c r="C207" s="199">
        <f>SUM(C193:C206)</f>
        <v>285</v>
      </c>
      <c r="E207" s="53"/>
      <c r="F207" s="153"/>
      <c r="G207" s="53"/>
      <c r="H207" s="23"/>
      <c r="L207" s="23"/>
      <c r="M207" s="23"/>
      <c r="N207" s="55"/>
    </row>
    <row r="208" spans="1:14" x14ac:dyDescent="0.3">
      <c r="A208" s="25" t="s">
        <v>285</v>
      </c>
      <c r="B208" s="59" t="s">
        <v>96</v>
      </c>
      <c r="C208" s="148">
        <f>SUM(C193:C206)</f>
        <v>285</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4">IF($C$208=0,"",IF(C210="[for completion]","",C210/$C$208))</f>
        <v>0</v>
      </c>
      <c r="G210" s="53"/>
      <c r="H210" s="23"/>
      <c r="L210" s="23"/>
      <c r="M210" s="23"/>
      <c r="N210" s="55"/>
    </row>
    <row r="211" spans="1:14" outlineLevel="1" x14ac:dyDescent="0.3">
      <c r="A211" s="25" t="s">
        <v>288</v>
      </c>
      <c r="B211" s="54" t="s">
        <v>98</v>
      </c>
      <c r="C211" s="146"/>
      <c r="E211" s="53"/>
      <c r="F211" s="153">
        <f t="shared" si="14"/>
        <v>0</v>
      </c>
      <c r="G211" s="53"/>
      <c r="H211" s="23"/>
      <c r="L211" s="23"/>
      <c r="M211" s="23"/>
      <c r="N211" s="55"/>
    </row>
    <row r="212" spans="1:14" outlineLevel="1" x14ac:dyDescent="0.3">
      <c r="A212" s="25" t="s">
        <v>289</v>
      </c>
      <c r="B212" s="54" t="s">
        <v>98</v>
      </c>
      <c r="C212" s="146"/>
      <c r="E212" s="53"/>
      <c r="F212" s="153">
        <f t="shared" si="14"/>
        <v>0</v>
      </c>
      <c r="G212" s="53"/>
      <c r="H212" s="23"/>
      <c r="L212" s="23"/>
      <c r="M212" s="23"/>
      <c r="N212" s="55"/>
    </row>
    <row r="213" spans="1:14" outlineLevel="1" x14ac:dyDescent="0.3">
      <c r="A213" s="25" t="s">
        <v>290</v>
      </c>
      <c r="B213" s="54" t="s">
        <v>98</v>
      </c>
      <c r="C213" s="146"/>
      <c r="E213" s="53"/>
      <c r="F213" s="153">
        <f t="shared" si="14"/>
        <v>0</v>
      </c>
      <c r="G213" s="53"/>
      <c r="H213" s="23"/>
      <c r="L213" s="23"/>
      <c r="M213" s="23"/>
      <c r="N213" s="55"/>
    </row>
    <row r="214" spans="1:14" outlineLevel="1" x14ac:dyDescent="0.3">
      <c r="A214" s="25" t="s">
        <v>291</v>
      </c>
      <c r="B214" s="54" t="s">
        <v>98</v>
      </c>
      <c r="C214" s="146"/>
      <c r="E214" s="53"/>
      <c r="F214" s="153">
        <f t="shared" si="14"/>
        <v>0</v>
      </c>
      <c r="G214" s="53"/>
      <c r="H214" s="23"/>
      <c r="L214" s="23"/>
      <c r="M214" s="23"/>
      <c r="N214" s="55"/>
    </row>
    <row r="215" spans="1:14" outlineLevel="1" x14ac:dyDescent="0.3">
      <c r="A215" s="25" t="s">
        <v>292</v>
      </c>
      <c r="B215" s="54" t="s">
        <v>98</v>
      </c>
      <c r="C215" s="146"/>
      <c r="E215" s="53"/>
      <c r="F215" s="153">
        <f t="shared" si="14"/>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99">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347">
        <f>C221+C222</f>
        <v>517.61279999999999</v>
      </c>
      <c r="E218" s="63"/>
      <c r="F218" s="153">
        <f>IF($C$38=0,"",IF(C218="[for completion]","",IF(C218="","",C218/$C$38)))</f>
        <v>2.7336703665453675E-2</v>
      </c>
      <c r="G218" s="153">
        <f>IF($C$39=0,"",IF(C218="[for completion]","",IF(C218="","",C218/$C$39)))</f>
        <v>5.0828949984901936E-2</v>
      </c>
      <c r="H218" s="23"/>
      <c r="L218" s="23"/>
      <c r="M218" s="23"/>
      <c r="N218" s="55"/>
    </row>
    <row r="219" spans="1:14" x14ac:dyDescent="0.3">
      <c r="A219" s="25" t="s">
        <v>298</v>
      </c>
      <c r="B219" s="21" t="s">
        <v>94</v>
      </c>
      <c r="C219" s="199">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517.61279999999999</v>
      </c>
      <c r="E220" s="63"/>
      <c r="F220" s="140">
        <f>SUM(F217:F219)</f>
        <v>2.7336703665453675E-2</v>
      </c>
      <c r="G220" s="140">
        <f>SUM(G217:G219)</f>
        <v>5.0828949984901936E-2</v>
      </c>
      <c r="H220" s="23"/>
      <c r="L220" s="23"/>
      <c r="M220" s="23"/>
      <c r="N220" s="55"/>
    </row>
    <row r="221" spans="1:14" outlineLevel="1" x14ac:dyDescent="0.3">
      <c r="A221" s="25" t="s">
        <v>300</v>
      </c>
      <c r="B221" s="186" t="s">
        <v>2721</v>
      </c>
      <c r="C221" s="199">
        <v>285</v>
      </c>
      <c r="E221" s="63"/>
      <c r="F221" s="153">
        <f t="shared" ref="F221:F227" si="15">IF($C$38=0,"",IF(C221="[for completion]","",IF(C221="","",C221/$C$38)))</f>
        <v>1.5051715383882117E-2</v>
      </c>
      <c r="G221" s="153">
        <f t="shared" ref="G221:G227" si="16">IF($C$39=0,"",IF(C221="[for completion]","",IF(C221="","",C221/$C$39)))</f>
        <v>2.7986654784613235E-2</v>
      </c>
      <c r="H221" s="23"/>
      <c r="L221" s="23"/>
      <c r="M221" s="23"/>
      <c r="N221" s="55"/>
    </row>
    <row r="222" spans="1:14" outlineLevel="1" x14ac:dyDescent="0.3">
      <c r="A222" s="25" t="s">
        <v>301</v>
      </c>
      <c r="B222" s="186" t="s">
        <v>2722</v>
      </c>
      <c r="C222" s="199">
        <v>232.61279999999999</v>
      </c>
      <c r="E222" s="63"/>
      <c r="F222" s="153">
        <f t="shared" si="15"/>
        <v>1.2284988281571558E-2</v>
      </c>
      <c r="G222" s="153">
        <f t="shared" si="16"/>
        <v>2.2842295200288704E-2</v>
      </c>
      <c r="H222" s="23"/>
      <c r="L222" s="23"/>
      <c r="M222" s="23"/>
      <c r="N222" s="55"/>
    </row>
    <row r="223" spans="1:14" outlineLevel="1" x14ac:dyDescent="0.3">
      <c r="A223" s="25" t="s">
        <v>302</v>
      </c>
      <c r="B223" s="54" t="s">
        <v>98</v>
      </c>
      <c r="C223" s="146"/>
      <c r="E223" s="63"/>
      <c r="F223" s="153" t="str">
        <f t="shared" si="15"/>
        <v/>
      </c>
      <c r="G223" s="153" t="str">
        <f t="shared" si="16"/>
        <v/>
      </c>
      <c r="H223" s="23"/>
      <c r="L223" s="23"/>
      <c r="M223" s="23"/>
      <c r="N223" s="55"/>
    </row>
    <row r="224" spans="1:14" outlineLevel="1" x14ac:dyDescent="0.3">
      <c r="A224" s="25" t="s">
        <v>303</v>
      </c>
      <c r="B224" s="54" t="s">
        <v>98</v>
      </c>
      <c r="C224" s="146"/>
      <c r="E224" s="63"/>
      <c r="F224" s="153" t="str">
        <f t="shared" si="15"/>
        <v/>
      </c>
      <c r="G224" s="153" t="str">
        <f t="shared" si="16"/>
        <v/>
      </c>
      <c r="H224" s="23"/>
      <c r="L224" s="23"/>
      <c r="M224" s="23"/>
      <c r="N224" s="55"/>
    </row>
    <row r="225" spans="1:14" outlineLevel="1" x14ac:dyDescent="0.3">
      <c r="A225" s="25" t="s">
        <v>304</v>
      </c>
      <c r="B225" s="54" t="s">
        <v>98</v>
      </c>
      <c r="C225" s="146"/>
      <c r="E225" s="63"/>
      <c r="F225" s="153" t="str">
        <f t="shared" si="15"/>
        <v/>
      </c>
      <c r="G225" s="153" t="str">
        <f t="shared" si="16"/>
        <v/>
      </c>
      <c r="H225" s="23"/>
      <c r="L225" s="23"/>
      <c r="M225" s="23"/>
    </row>
    <row r="226" spans="1:14" outlineLevel="1" x14ac:dyDescent="0.3">
      <c r="A226" s="25" t="s">
        <v>305</v>
      </c>
      <c r="B226" s="54" t="s">
        <v>98</v>
      </c>
      <c r="C226" s="146"/>
      <c r="E226" s="42"/>
      <c r="F226" s="153" t="str">
        <f t="shared" si="15"/>
        <v/>
      </c>
      <c r="G226" s="153" t="str">
        <f t="shared" si="16"/>
        <v/>
      </c>
      <c r="H226" s="23"/>
      <c r="L226" s="23"/>
      <c r="M226" s="23"/>
    </row>
    <row r="227" spans="1:14" outlineLevel="1" x14ac:dyDescent="0.3">
      <c r="A227" s="25" t="s">
        <v>306</v>
      </c>
      <c r="B227" s="54" t="s">
        <v>98</v>
      </c>
      <c r="C227" s="146"/>
      <c r="E227" s="63"/>
      <c r="F227" s="153" t="str">
        <f t="shared" si="15"/>
        <v/>
      </c>
      <c r="G227" s="153" t="str">
        <f t="shared" si="16"/>
        <v/>
      </c>
      <c r="H227" s="23"/>
      <c r="L227" s="23"/>
      <c r="M227" s="23"/>
    </row>
    <row r="228" spans="1:14" ht="15" customHeight="1" x14ac:dyDescent="0.3">
      <c r="A228" s="44"/>
      <c r="B228" s="45" t="s">
        <v>307</v>
      </c>
      <c r="C228" s="44"/>
      <c r="D228" s="44"/>
      <c r="E228" s="46"/>
      <c r="F228" s="47"/>
      <c r="G228" s="47"/>
      <c r="H228" s="23"/>
      <c r="L228" s="23"/>
      <c r="M228" s="23"/>
    </row>
    <row r="229" spans="1:14" ht="28.8" x14ac:dyDescent="0.3">
      <c r="A229" s="25" t="s">
        <v>308</v>
      </c>
      <c r="B229" s="42" t="s">
        <v>309</v>
      </c>
      <c r="C229" s="344" t="s">
        <v>2720</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99">
        <v>7248.1891299999988</v>
      </c>
      <c r="E231" s="42"/>
      <c r="H231" s="23"/>
      <c r="L231" s="23"/>
      <c r="M231" s="23"/>
    </row>
    <row r="232" spans="1:14" x14ac:dyDescent="0.3">
      <c r="A232" s="25" t="s">
        <v>311</v>
      </c>
      <c r="B232" s="66" t="s">
        <v>312</v>
      </c>
      <c r="C232" s="199"/>
      <c r="E232" s="42"/>
      <c r="H232" s="23"/>
      <c r="L232" s="23"/>
      <c r="M232" s="23"/>
    </row>
    <row r="233" spans="1:14" x14ac:dyDescent="0.3">
      <c r="A233" s="25" t="s">
        <v>313</v>
      </c>
      <c r="B233" s="66" t="s">
        <v>314</v>
      </c>
      <c r="C233" s="199"/>
      <c r="E233" s="42"/>
      <c r="H233" s="23"/>
      <c r="L233" s="23"/>
      <c r="M233" s="23"/>
    </row>
    <row r="234" spans="1:14" outlineLevel="1" x14ac:dyDescent="0.3">
      <c r="A234" s="25" t="s">
        <v>315</v>
      </c>
      <c r="B234" s="40" t="s">
        <v>316</v>
      </c>
      <c r="C234" s="199">
        <v>495.68915499999906</v>
      </c>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2752</v>
      </c>
      <c r="D240" s="212"/>
      <c r="E240"/>
      <c r="F240"/>
      <c r="G240"/>
      <c r="H240" s="23"/>
      <c r="K240" s="67"/>
      <c r="L240" s="67"/>
      <c r="M240" s="67"/>
      <c r="N240" s="67"/>
    </row>
    <row r="241" spans="1:14" ht="28.8" outlineLevel="1" x14ac:dyDescent="0.3">
      <c r="A241" s="25" t="s">
        <v>1538</v>
      </c>
      <c r="B241" s="25" t="s">
        <v>2209</v>
      </c>
      <c r="C241" s="352" t="s">
        <v>1163</v>
      </c>
      <c r="D241" s="212"/>
      <c r="E241"/>
      <c r="F241"/>
      <c r="G241"/>
      <c r="H241" s="23"/>
      <c r="K241" s="67"/>
      <c r="L241" s="67"/>
      <c r="M241" s="67"/>
      <c r="N241" s="67"/>
    </row>
    <row r="242" spans="1:14" outlineLevel="1" x14ac:dyDescent="0.3">
      <c r="A242" s="25" t="s">
        <v>2165</v>
      </c>
      <c r="B242" s="25" t="s">
        <v>1540</v>
      </c>
      <c r="C242" s="352" t="s">
        <v>1163</v>
      </c>
      <c r="D242" s="212"/>
      <c r="E242"/>
      <c r="F242"/>
      <c r="G242"/>
      <c r="H242" s="23"/>
      <c r="K242" s="67"/>
      <c r="L242" s="67"/>
      <c r="M242" s="67"/>
      <c r="N242" s="67"/>
    </row>
    <row r="243" spans="1:14" outlineLevel="1" x14ac:dyDescent="0.3">
      <c r="A243" s="229" t="s">
        <v>2166</v>
      </c>
      <c r="B243" s="25" t="s">
        <v>1537</v>
      </c>
      <c r="C243" s="351" t="s">
        <v>1163</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348" t="s">
        <v>2720</v>
      </c>
      <c r="D290" s="309"/>
      <c r="E290" s="309"/>
      <c r="F290" s="309"/>
      <c r="G290" s="69"/>
      <c r="H290" s="23"/>
      <c r="I290" s="40"/>
      <c r="J290" s="68"/>
      <c r="K290" s="68"/>
      <c r="L290" s="69"/>
      <c r="M290" s="62"/>
      <c r="N290" s="69"/>
    </row>
    <row r="291" spans="1:14" x14ac:dyDescent="0.3">
      <c r="A291" s="309" t="s">
        <v>326</v>
      </c>
      <c r="B291" s="40" t="s">
        <v>2588</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2589</v>
      </c>
      <c r="C292" s="68">
        <f>ROW(B52)</f>
        <v>52</v>
      </c>
      <c r="D292" s="309"/>
      <c r="E292" s="309"/>
      <c r="F292" s="309"/>
      <c r="G292" s="69"/>
      <c r="H292" s="23"/>
      <c r="I292" s="40"/>
      <c r="J292" s="67"/>
      <c r="K292" s="68"/>
      <c r="L292" s="69"/>
      <c r="N292" s="69"/>
    </row>
    <row r="293" spans="1:14" x14ac:dyDescent="0.3">
      <c r="A293" s="309" t="s">
        <v>328</v>
      </c>
      <c r="B293" s="40" t="s">
        <v>2590</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2591</v>
      </c>
      <c r="C294" s="322" t="s">
        <v>2703</v>
      </c>
      <c r="D294" s="309"/>
      <c r="E294" s="309"/>
      <c r="F294" s="309"/>
      <c r="G294" s="172"/>
      <c r="H294" s="23"/>
      <c r="I294" s="40"/>
      <c r="J294" s="68"/>
      <c r="M294" s="69"/>
    </row>
    <row r="295" spans="1:14" x14ac:dyDescent="0.3">
      <c r="A295" s="309" t="s">
        <v>330</v>
      </c>
      <c r="B295" s="40" t="s">
        <v>2592</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2593</v>
      </c>
      <c r="C296" s="68">
        <f>ROW(B111)</f>
        <v>111</v>
      </c>
      <c r="D296" s="309"/>
      <c r="E296" s="309"/>
      <c r="F296" s="69"/>
      <c r="G296" s="172"/>
      <c r="H296" s="23"/>
      <c r="I296" s="40"/>
      <c r="J296" s="68"/>
      <c r="L296" s="69"/>
      <c r="M296" s="69"/>
    </row>
    <row r="297" spans="1:14" x14ac:dyDescent="0.3">
      <c r="A297" s="309" t="s">
        <v>332</v>
      </c>
      <c r="B297" s="40" t="s">
        <v>2594</v>
      </c>
      <c r="C297" s="68">
        <f>ROW(B163)</f>
        <v>163</v>
      </c>
      <c r="D297" s="309"/>
      <c r="E297" s="69"/>
      <c r="F297" s="69"/>
      <c r="G297" s="172"/>
      <c r="H297" s="23"/>
      <c r="J297" s="68"/>
      <c r="L297" s="69"/>
    </row>
    <row r="298" spans="1:14" x14ac:dyDescent="0.3">
      <c r="A298" s="309" t="s">
        <v>333</v>
      </c>
      <c r="B298" s="40" t="s">
        <v>2595</v>
      </c>
      <c r="C298" s="68">
        <f>ROW(B137)</f>
        <v>137</v>
      </c>
      <c r="D298" s="309"/>
      <c r="E298" s="69"/>
      <c r="F298" s="69"/>
      <c r="G298" s="172"/>
      <c r="H298" s="23"/>
      <c r="I298" s="40"/>
      <c r="J298" s="68"/>
      <c r="L298" s="69"/>
    </row>
    <row r="299" spans="1:14" x14ac:dyDescent="0.3">
      <c r="A299" s="309" t="s">
        <v>334</v>
      </c>
      <c r="B299" s="40" t="s">
        <v>2596</v>
      </c>
      <c r="C299" s="293"/>
      <c r="D299" s="309"/>
      <c r="E299" s="69"/>
      <c r="F299" s="309"/>
      <c r="G299" s="172"/>
      <c r="H299" s="23"/>
      <c r="I299" s="40"/>
      <c r="J299" s="309" t="s">
        <v>2604</v>
      </c>
      <c r="L299" s="69"/>
    </row>
    <row r="300" spans="1:14" x14ac:dyDescent="0.3">
      <c r="A300" s="309" t="s">
        <v>335</v>
      </c>
      <c r="B300" s="40" t="s">
        <v>2597</v>
      </c>
      <c r="C300" s="68" t="s">
        <v>2607</v>
      </c>
      <c r="D300" s="68" t="s">
        <v>2606</v>
      </c>
      <c r="E300" s="69"/>
      <c r="F300" s="309"/>
      <c r="G300" s="172"/>
      <c r="H300" s="23"/>
      <c r="I300" s="40"/>
      <c r="J300" s="309" t="s">
        <v>2605</v>
      </c>
      <c r="K300" s="68"/>
      <c r="L300" s="69"/>
    </row>
    <row r="301" spans="1:14" outlineLevel="1" x14ac:dyDescent="0.3">
      <c r="A301" s="309" t="s">
        <v>2696</v>
      </c>
      <c r="B301" s="40" t="s">
        <v>2598</v>
      </c>
      <c r="C301" s="68" t="s">
        <v>2608</v>
      </c>
      <c r="D301" s="309"/>
      <c r="E301" s="309"/>
      <c r="F301" s="309"/>
      <c r="G301" s="172"/>
      <c r="H301" s="23"/>
      <c r="I301" s="40"/>
      <c r="J301" s="309" t="s">
        <v>2629</v>
      </c>
      <c r="K301" s="68"/>
      <c r="L301" s="69"/>
    </row>
    <row r="302" spans="1:14" outlineLevel="1" x14ac:dyDescent="0.3">
      <c r="A302" s="309" t="s">
        <v>2697</v>
      </c>
      <c r="B302" s="40" t="s">
        <v>2602</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2698</v>
      </c>
      <c r="B303" s="40" t="s">
        <v>2599</v>
      </c>
      <c r="C303" s="68">
        <f>ROW(B65)</f>
        <v>65</v>
      </c>
      <c r="D303" s="309"/>
      <c r="E303" s="309"/>
      <c r="F303" s="309"/>
      <c r="G303" s="172"/>
      <c r="H303" s="23"/>
      <c r="I303" s="40"/>
      <c r="J303" s="68"/>
      <c r="K303" s="68"/>
      <c r="L303" s="69"/>
    </row>
    <row r="304" spans="1:14" outlineLevel="1" x14ac:dyDescent="0.3">
      <c r="A304" s="309" t="s">
        <v>2699</v>
      </c>
      <c r="B304" s="40" t="s">
        <v>2600</v>
      </c>
      <c r="C304" s="68">
        <f>ROW(B88)</f>
        <v>88</v>
      </c>
      <c r="D304" s="309"/>
      <c r="E304" s="309"/>
      <c r="F304" s="309"/>
      <c r="G304" s="172"/>
      <c r="H304" s="23"/>
      <c r="I304" s="40"/>
      <c r="J304" s="68"/>
      <c r="K304" s="68"/>
      <c r="L304" s="69"/>
    </row>
    <row r="305" spans="1:14" outlineLevel="1" x14ac:dyDescent="0.3">
      <c r="A305" s="309" t="s">
        <v>2700</v>
      </c>
      <c r="B305" s="40" t="s">
        <v>2601</v>
      </c>
      <c r="C305" s="68" t="s">
        <v>2631</v>
      </c>
      <c r="D305" s="309"/>
      <c r="E305" s="69"/>
      <c r="F305" s="309"/>
      <c r="G305" s="172"/>
      <c r="H305" s="23"/>
      <c r="I305" s="40"/>
      <c r="J305" s="68"/>
      <c r="K305" s="68"/>
      <c r="L305" s="69"/>
      <c r="N305" s="55"/>
    </row>
    <row r="306" spans="1:14" outlineLevel="1" x14ac:dyDescent="0.3">
      <c r="A306" s="309" t="s">
        <v>2701</v>
      </c>
      <c r="B306" s="40" t="s">
        <v>2603</v>
      </c>
      <c r="C306" s="68">
        <v>44</v>
      </c>
      <c r="D306" s="309"/>
      <c r="E306" s="69"/>
      <c r="F306" s="309"/>
      <c r="G306" s="172"/>
      <c r="H306" s="23"/>
      <c r="I306" s="40"/>
      <c r="J306" s="68"/>
      <c r="K306" s="68"/>
      <c r="L306" s="69"/>
      <c r="N306" s="55"/>
    </row>
    <row r="307" spans="1:14" outlineLevel="1" x14ac:dyDescent="0.3">
      <c r="A307" s="309" t="s">
        <v>2702</v>
      </c>
      <c r="B307" s="40" t="s">
        <v>2630</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2609</v>
      </c>
      <c r="C312" s="309">
        <v>0</v>
      </c>
      <c r="H312" s="23"/>
      <c r="I312" s="48"/>
      <c r="J312" s="68"/>
      <c r="N312" s="55"/>
    </row>
    <row r="313" spans="1:14" outlineLevel="1" x14ac:dyDescent="0.3">
      <c r="A313" s="309" t="s">
        <v>2694</v>
      </c>
      <c r="B313" s="48" t="s">
        <v>2610</v>
      </c>
      <c r="C313" s="309">
        <v>0</v>
      </c>
      <c r="H313" s="23"/>
      <c r="I313" s="48"/>
      <c r="J313" s="68"/>
      <c r="N313" s="55"/>
    </row>
    <row r="314" spans="1:14" outlineLevel="1" x14ac:dyDescent="0.3">
      <c r="A314" s="309" t="s">
        <v>2695</v>
      </c>
      <c r="B314" s="48" t="s">
        <v>2611</v>
      </c>
      <c r="C314" s="309">
        <v>0</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c r="H321" s="23"/>
      <c r="I321" s="55"/>
      <c r="J321" s="55"/>
      <c r="K321" s="55"/>
      <c r="L321" s="55"/>
      <c r="M321" s="55"/>
      <c r="N321" s="55"/>
    </row>
    <row r="322" spans="1:14" outlineLevel="1" x14ac:dyDescent="0.3">
      <c r="A322" s="25" t="s">
        <v>346</v>
      </c>
      <c r="B322" s="40" t="s">
        <v>347</v>
      </c>
      <c r="C322" s="40"/>
      <c r="H322" s="23"/>
      <c r="I322" s="55"/>
      <c r="J322" s="55"/>
      <c r="K322" s="55"/>
      <c r="L322" s="55"/>
      <c r="M322" s="55"/>
      <c r="N322" s="55"/>
    </row>
    <row r="323" spans="1:14" outlineLevel="1" x14ac:dyDescent="0.3">
      <c r="A323" s="25" t="s">
        <v>348</v>
      </c>
      <c r="B323" s="40" t="s">
        <v>349</v>
      </c>
      <c r="C323" s="40"/>
      <c r="H323" s="23"/>
      <c r="I323" s="55"/>
      <c r="J323" s="55"/>
      <c r="K323" s="55"/>
      <c r="L323" s="55"/>
      <c r="M323" s="55"/>
      <c r="N323" s="55"/>
    </row>
    <row r="324" spans="1:14" outlineLevel="1" x14ac:dyDescent="0.3">
      <c r="A324" s="25" t="s">
        <v>350</v>
      </c>
      <c r="B324" s="40" t="s">
        <v>351</v>
      </c>
      <c r="H324" s="23"/>
      <c r="I324" s="55"/>
      <c r="J324" s="55"/>
      <c r="K324" s="55"/>
      <c r="L324" s="55"/>
      <c r="M324" s="55"/>
      <c r="N324" s="55"/>
    </row>
    <row r="325" spans="1:14" outlineLevel="1" x14ac:dyDescent="0.3">
      <c r="A325" s="25" t="s">
        <v>352</v>
      </c>
      <c r="B325" s="40" t="s">
        <v>353</v>
      </c>
      <c r="H325" s="23"/>
      <c r="I325" s="55"/>
      <c r="J325" s="55"/>
      <c r="K325" s="55"/>
      <c r="L325" s="55"/>
      <c r="M325" s="55"/>
      <c r="N325" s="55"/>
    </row>
    <row r="326" spans="1:14" outlineLevel="1" x14ac:dyDescent="0.3">
      <c r="A326" s="25" t="s">
        <v>354</v>
      </c>
      <c r="B326" s="40" t="s">
        <v>355</v>
      </c>
      <c r="H326" s="23"/>
      <c r="I326" s="55"/>
      <c r="J326" s="55"/>
      <c r="K326" s="55"/>
      <c r="L326" s="55"/>
      <c r="M326" s="55"/>
      <c r="N326" s="55"/>
    </row>
    <row r="327" spans="1:14" outlineLevel="1" x14ac:dyDescent="0.3">
      <c r="A327" s="25" t="s">
        <v>356</v>
      </c>
      <c r="B327" s="40" t="s">
        <v>357</v>
      </c>
      <c r="H327" s="23"/>
      <c r="I327" s="55"/>
      <c r="J327" s="55"/>
      <c r="K327" s="55"/>
      <c r="L327" s="55"/>
      <c r="M327" s="55"/>
      <c r="N327" s="55"/>
    </row>
    <row r="328" spans="1:14" outlineLevel="1" x14ac:dyDescent="0.3">
      <c r="A328" s="25" t="s">
        <v>358</v>
      </c>
      <c r="B328" s="40" t="s">
        <v>359</v>
      </c>
      <c r="H328" s="23"/>
      <c r="I328" s="55"/>
      <c r="J328" s="55"/>
      <c r="K328" s="55"/>
      <c r="L328" s="55"/>
      <c r="M328" s="55"/>
      <c r="N328" s="55"/>
    </row>
    <row r="329" spans="1:14" outlineLevel="1" x14ac:dyDescent="0.3">
      <c r="A329" s="25" t="s">
        <v>360</v>
      </c>
      <c r="B329" s="40" t="s">
        <v>361</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display="https://www.pkobh.pl/en"/>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C12" sqref="C12"/>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2704</v>
      </c>
    </row>
    <row r="2" spans="1:7" ht="15" thickBot="1" x14ac:dyDescent="0.35">
      <c r="A2" s="100"/>
      <c r="B2" s="100"/>
      <c r="C2" s="100"/>
      <c r="D2" s="100"/>
      <c r="E2" s="100"/>
      <c r="F2" s="100"/>
    </row>
    <row r="3" spans="1:7" ht="18.600000000000001" thickBot="1" x14ac:dyDescent="0.35">
      <c r="A3" s="102"/>
      <c r="B3" s="103" t="s">
        <v>23</v>
      </c>
      <c r="C3" s="305" t="s">
        <v>1523</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18154.029761170019</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99">
        <v>0</v>
      </c>
      <c r="F14" s="161">
        <f>IF($C$15=0,"",IF(C14="[for completion]","",C14/$C$15))</f>
        <v>0</v>
      </c>
    </row>
    <row r="15" spans="1:7" x14ac:dyDescent="0.3">
      <c r="A15" s="104" t="s">
        <v>411</v>
      </c>
      <c r="B15" s="119" t="s">
        <v>96</v>
      </c>
      <c r="C15" s="162">
        <f>SUM(C12:C14)</f>
        <v>18154.029761170019</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02">
        <v>105560</v>
      </c>
      <c r="D28" s="104" t="s">
        <v>1163</v>
      </c>
      <c r="F28" s="104">
        <f>IF(AND(C28="[For completion]",D28="[For completion]"),"[For completion]",SUM(C28:D28))</f>
        <v>105560</v>
      </c>
    </row>
    <row r="29" spans="1:7" outlineLevel="1" x14ac:dyDescent="0.3">
      <c r="A29" s="104" t="s">
        <v>430</v>
      </c>
      <c r="B29" s="123" t="s">
        <v>431</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311">
        <v>5.60797354302886E-4</v>
      </c>
      <c r="D36" s="218" t="s">
        <v>1163</v>
      </c>
      <c r="E36" s="164"/>
      <c r="F36" s="138">
        <f>IF(C36=0,"",C36)</f>
        <v>5.60797354302886E-4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1</v>
      </c>
      <c r="D44" s="137">
        <f>SUM(D45:D71)</f>
        <v>0</v>
      </c>
      <c r="E44" s="138"/>
      <c r="F44" s="137">
        <f>SUM(F45:F71)</f>
        <v>1</v>
      </c>
      <c r="G44" s="104"/>
    </row>
    <row r="45" spans="1:7" x14ac:dyDescent="0.3">
      <c r="A45" s="104" t="s">
        <v>450</v>
      </c>
      <c r="B45" s="104" t="s">
        <v>451</v>
      </c>
      <c r="C45" s="311">
        <v>0</v>
      </c>
      <c r="D45" s="311">
        <v>0</v>
      </c>
      <c r="E45" s="138"/>
      <c r="F45" s="311">
        <v>0</v>
      </c>
      <c r="G45" s="104"/>
    </row>
    <row r="46" spans="1:7" x14ac:dyDescent="0.3">
      <c r="A46" s="104" t="s">
        <v>452</v>
      </c>
      <c r="B46" s="104" t="s">
        <v>453</v>
      </c>
      <c r="C46" s="311">
        <v>0</v>
      </c>
      <c r="D46" s="311">
        <v>0</v>
      </c>
      <c r="E46" s="138"/>
      <c r="F46" s="311">
        <v>0</v>
      </c>
      <c r="G46" s="104"/>
    </row>
    <row r="47" spans="1:7" x14ac:dyDescent="0.3">
      <c r="A47" s="104" t="s">
        <v>454</v>
      </c>
      <c r="B47" s="104" t="s">
        <v>455</v>
      </c>
      <c r="C47" s="311">
        <v>0</v>
      </c>
      <c r="D47" s="311">
        <v>0</v>
      </c>
      <c r="E47" s="138"/>
      <c r="F47" s="311">
        <v>0</v>
      </c>
      <c r="G47" s="104"/>
    </row>
    <row r="48" spans="1:7" x14ac:dyDescent="0.3">
      <c r="A48" s="104" t="s">
        <v>456</v>
      </c>
      <c r="B48" s="104" t="s">
        <v>457</v>
      </c>
      <c r="C48" s="311">
        <v>0</v>
      </c>
      <c r="D48" s="311">
        <v>0</v>
      </c>
      <c r="E48" s="138"/>
      <c r="F48" s="311">
        <v>0</v>
      </c>
      <c r="G48" s="104"/>
    </row>
    <row r="49" spans="1:7" x14ac:dyDescent="0.3">
      <c r="A49" s="104" t="s">
        <v>458</v>
      </c>
      <c r="B49" s="104" t="s">
        <v>459</v>
      </c>
      <c r="C49" s="311">
        <v>0</v>
      </c>
      <c r="D49" s="311">
        <v>0</v>
      </c>
      <c r="E49" s="138"/>
      <c r="F49" s="311">
        <v>0</v>
      </c>
      <c r="G49" s="104"/>
    </row>
    <row r="50" spans="1:7" x14ac:dyDescent="0.3">
      <c r="A50" s="104" t="s">
        <v>460</v>
      </c>
      <c r="B50" s="104" t="s">
        <v>2241</v>
      </c>
      <c r="C50" s="311">
        <v>0</v>
      </c>
      <c r="D50" s="311">
        <v>0</v>
      </c>
      <c r="E50" s="138"/>
      <c r="F50" s="311">
        <v>0</v>
      </c>
      <c r="G50" s="104"/>
    </row>
    <row r="51" spans="1:7" x14ac:dyDescent="0.3">
      <c r="A51" s="104" t="s">
        <v>461</v>
      </c>
      <c r="B51" s="104" t="s">
        <v>462</v>
      </c>
      <c r="C51" s="311">
        <v>0</v>
      </c>
      <c r="D51" s="311">
        <v>0</v>
      </c>
      <c r="E51" s="138"/>
      <c r="F51" s="311">
        <v>0</v>
      </c>
      <c r="G51" s="104"/>
    </row>
    <row r="52" spans="1:7" x14ac:dyDescent="0.3">
      <c r="A52" s="104" t="s">
        <v>463</v>
      </c>
      <c r="B52" s="104" t="s">
        <v>464</v>
      </c>
      <c r="C52" s="311">
        <v>0</v>
      </c>
      <c r="D52" s="311">
        <v>0</v>
      </c>
      <c r="E52" s="138"/>
      <c r="F52" s="311">
        <v>0</v>
      </c>
      <c r="G52" s="104"/>
    </row>
    <row r="53" spans="1:7" x14ac:dyDescent="0.3">
      <c r="A53" s="104" t="s">
        <v>465</v>
      </c>
      <c r="B53" s="104" t="s">
        <v>466</v>
      </c>
      <c r="C53" s="311">
        <v>0</v>
      </c>
      <c r="D53" s="311">
        <v>0</v>
      </c>
      <c r="E53" s="138"/>
      <c r="F53" s="311">
        <v>0</v>
      </c>
      <c r="G53" s="104"/>
    </row>
    <row r="54" spans="1:7" x14ac:dyDescent="0.3">
      <c r="A54" s="104" t="s">
        <v>467</v>
      </c>
      <c r="B54" s="104" t="s">
        <v>468</v>
      </c>
      <c r="C54" s="311">
        <v>0</v>
      </c>
      <c r="D54" s="311">
        <v>0</v>
      </c>
      <c r="E54" s="138"/>
      <c r="F54" s="311">
        <v>0</v>
      </c>
      <c r="G54" s="104"/>
    </row>
    <row r="55" spans="1:7" x14ac:dyDescent="0.3">
      <c r="A55" s="104" t="s">
        <v>469</v>
      </c>
      <c r="B55" s="104" t="s">
        <v>470</v>
      </c>
      <c r="C55" s="311">
        <v>0</v>
      </c>
      <c r="D55" s="311">
        <v>0</v>
      </c>
      <c r="E55" s="138"/>
      <c r="F55" s="311">
        <v>0</v>
      </c>
      <c r="G55" s="104"/>
    </row>
    <row r="56" spans="1:7" x14ac:dyDescent="0.3">
      <c r="A56" s="104" t="s">
        <v>471</v>
      </c>
      <c r="B56" s="104" t="s">
        <v>472</v>
      </c>
      <c r="C56" s="311">
        <v>0</v>
      </c>
      <c r="D56" s="311">
        <v>0</v>
      </c>
      <c r="E56" s="138"/>
      <c r="F56" s="311">
        <v>0</v>
      </c>
      <c r="G56" s="104"/>
    </row>
    <row r="57" spans="1:7" x14ac:dyDescent="0.3">
      <c r="A57" s="104" t="s">
        <v>473</v>
      </c>
      <c r="B57" s="104" t="s">
        <v>474</v>
      </c>
      <c r="C57" s="311">
        <v>0</v>
      </c>
      <c r="D57" s="311">
        <v>0</v>
      </c>
      <c r="E57" s="138"/>
      <c r="F57" s="311">
        <v>0</v>
      </c>
      <c r="G57" s="104"/>
    </row>
    <row r="58" spans="1:7" x14ac:dyDescent="0.3">
      <c r="A58" s="104" t="s">
        <v>475</v>
      </c>
      <c r="B58" s="104" t="s">
        <v>476</v>
      </c>
      <c r="C58" s="311">
        <v>0</v>
      </c>
      <c r="D58" s="311">
        <v>0</v>
      </c>
      <c r="E58" s="138"/>
      <c r="F58" s="311">
        <v>0</v>
      </c>
      <c r="G58" s="104"/>
    </row>
    <row r="59" spans="1:7" x14ac:dyDescent="0.3">
      <c r="A59" s="104" t="s">
        <v>477</v>
      </c>
      <c r="B59" s="104" t="s">
        <v>478</v>
      </c>
      <c r="C59" s="311">
        <v>0</v>
      </c>
      <c r="D59" s="311">
        <v>0</v>
      </c>
      <c r="E59" s="138"/>
      <c r="F59" s="311">
        <v>0</v>
      </c>
      <c r="G59" s="104"/>
    </row>
    <row r="60" spans="1:7" x14ac:dyDescent="0.3">
      <c r="A60" s="104" t="s">
        <v>479</v>
      </c>
      <c r="B60" s="104" t="s">
        <v>3</v>
      </c>
      <c r="C60" s="311">
        <v>0</v>
      </c>
      <c r="D60" s="311">
        <v>0</v>
      </c>
      <c r="E60" s="138"/>
      <c r="F60" s="311">
        <v>0</v>
      </c>
      <c r="G60" s="104"/>
    </row>
    <row r="61" spans="1:7" x14ac:dyDescent="0.3">
      <c r="A61" s="104" t="s">
        <v>480</v>
      </c>
      <c r="B61" s="104" t="s">
        <v>481</v>
      </c>
      <c r="C61" s="311">
        <v>0</v>
      </c>
      <c r="D61" s="311">
        <v>0</v>
      </c>
      <c r="E61" s="138"/>
      <c r="F61" s="311">
        <v>0</v>
      </c>
      <c r="G61" s="104"/>
    </row>
    <row r="62" spans="1:7" x14ac:dyDescent="0.3">
      <c r="A62" s="104" t="s">
        <v>482</v>
      </c>
      <c r="B62" s="104" t="s">
        <v>483</v>
      </c>
      <c r="C62" s="311">
        <v>0</v>
      </c>
      <c r="D62" s="311">
        <v>0</v>
      </c>
      <c r="E62" s="138"/>
      <c r="F62" s="311">
        <v>0</v>
      </c>
      <c r="G62" s="104"/>
    </row>
    <row r="63" spans="1:7" x14ac:dyDescent="0.3">
      <c r="A63" s="104" t="s">
        <v>484</v>
      </c>
      <c r="B63" s="104" t="s">
        <v>485</v>
      </c>
      <c r="C63" s="311">
        <v>0</v>
      </c>
      <c r="D63" s="311">
        <v>0</v>
      </c>
      <c r="E63" s="138"/>
      <c r="F63" s="311">
        <v>0</v>
      </c>
      <c r="G63" s="104"/>
    </row>
    <row r="64" spans="1:7" x14ac:dyDescent="0.3">
      <c r="A64" s="104" t="s">
        <v>486</v>
      </c>
      <c r="B64" s="104" t="s">
        <v>487</v>
      </c>
      <c r="C64" s="311">
        <v>0</v>
      </c>
      <c r="D64" s="311">
        <v>0</v>
      </c>
      <c r="E64" s="138"/>
      <c r="F64" s="311">
        <v>0</v>
      </c>
      <c r="G64" s="104"/>
    </row>
    <row r="65" spans="1:7" x14ac:dyDescent="0.3">
      <c r="A65" s="104" t="s">
        <v>488</v>
      </c>
      <c r="B65" s="104" t="s">
        <v>489</v>
      </c>
      <c r="C65" s="311">
        <v>1</v>
      </c>
      <c r="D65" s="311" t="s">
        <v>1163</v>
      </c>
      <c r="E65" s="138"/>
      <c r="F65" s="311">
        <v>1</v>
      </c>
      <c r="G65" s="104"/>
    </row>
    <row r="66" spans="1:7" x14ac:dyDescent="0.3">
      <c r="A66" s="104" t="s">
        <v>490</v>
      </c>
      <c r="B66" s="104" t="s">
        <v>491</v>
      </c>
      <c r="C66" s="311">
        <v>0</v>
      </c>
      <c r="D66" s="311">
        <v>0</v>
      </c>
      <c r="E66" s="138"/>
      <c r="F66" s="311">
        <v>0</v>
      </c>
      <c r="G66" s="104"/>
    </row>
    <row r="67" spans="1:7" x14ac:dyDescent="0.3">
      <c r="A67" s="104" t="s">
        <v>492</v>
      </c>
      <c r="B67" s="104" t="s">
        <v>493</v>
      </c>
      <c r="C67" s="311">
        <v>0</v>
      </c>
      <c r="D67" s="311">
        <v>0</v>
      </c>
      <c r="E67" s="138"/>
      <c r="F67" s="311">
        <v>0</v>
      </c>
      <c r="G67" s="104"/>
    </row>
    <row r="68" spans="1:7" x14ac:dyDescent="0.3">
      <c r="A68" s="104" t="s">
        <v>494</v>
      </c>
      <c r="B68" s="104" t="s">
        <v>495</v>
      </c>
      <c r="C68" s="311">
        <v>0</v>
      </c>
      <c r="D68" s="311">
        <v>0</v>
      </c>
      <c r="E68" s="138"/>
      <c r="F68" s="311">
        <v>0</v>
      </c>
      <c r="G68" s="104"/>
    </row>
    <row r="69" spans="1:7" x14ac:dyDescent="0.3">
      <c r="A69" s="218" t="s">
        <v>496</v>
      </c>
      <c r="B69" s="104" t="s">
        <v>497</v>
      </c>
      <c r="C69" s="311">
        <v>0</v>
      </c>
      <c r="D69" s="311">
        <v>0</v>
      </c>
      <c r="E69" s="138"/>
      <c r="F69" s="311">
        <v>0</v>
      </c>
      <c r="G69" s="104"/>
    </row>
    <row r="70" spans="1:7" x14ac:dyDescent="0.3">
      <c r="A70" s="218" t="s">
        <v>498</v>
      </c>
      <c r="B70" s="104" t="s">
        <v>499</v>
      </c>
      <c r="C70" s="311">
        <v>0</v>
      </c>
      <c r="D70" s="311">
        <v>0</v>
      </c>
      <c r="E70" s="138"/>
      <c r="F70" s="311">
        <v>0</v>
      </c>
      <c r="G70" s="104"/>
    </row>
    <row r="71" spans="1:7" x14ac:dyDescent="0.3">
      <c r="A71" s="218" t="s">
        <v>500</v>
      </c>
      <c r="B71" s="104" t="s">
        <v>6</v>
      </c>
      <c r="C71" s="311">
        <v>0</v>
      </c>
      <c r="D71" s="311">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0</v>
      </c>
      <c r="D76" s="137">
        <f>SUM(D77:D87)</f>
        <v>0</v>
      </c>
      <c r="E76" s="138"/>
      <c r="F76" s="137">
        <f>SUM(F77:F87)</f>
        <v>0</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0</v>
      </c>
      <c r="D79" s="311">
        <v>0</v>
      </c>
      <c r="E79" s="138"/>
      <c r="F79" s="311">
        <v>0</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89" t="s">
        <v>2723</v>
      </c>
      <c r="C99" s="311">
        <v>0.11009042303074865</v>
      </c>
      <c r="D99" s="138" t="s">
        <v>1163</v>
      </c>
      <c r="E99" s="138"/>
      <c r="F99" s="311">
        <f t="shared" ref="F99:F115" si="1">IF(C99="","",C99)</f>
        <v>0.11009042303074865</v>
      </c>
      <c r="G99" s="104"/>
    </row>
    <row r="100" spans="1:7" x14ac:dyDescent="0.3">
      <c r="A100" s="104" t="s">
        <v>531</v>
      </c>
      <c r="B100" s="189" t="s">
        <v>2724</v>
      </c>
      <c r="C100" s="311">
        <v>4.8882622077557086E-2</v>
      </c>
      <c r="D100" s="311" t="s">
        <v>1163</v>
      </c>
      <c r="E100" s="138"/>
      <c r="F100" s="311">
        <f t="shared" si="1"/>
        <v>4.8882622077557086E-2</v>
      </c>
      <c r="G100" s="104"/>
    </row>
    <row r="101" spans="1:7" x14ac:dyDescent="0.3">
      <c r="A101" s="104" t="s">
        <v>532</v>
      </c>
      <c r="B101" s="189" t="s">
        <v>2725</v>
      </c>
      <c r="C101" s="311">
        <v>3.5029784490064428E-2</v>
      </c>
      <c r="D101" s="311" t="s">
        <v>1163</v>
      </c>
      <c r="E101" s="138"/>
      <c r="F101" s="311">
        <f t="shared" si="1"/>
        <v>3.5029784490064428E-2</v>
      </c>
      <c r="G101" s="104"/>
    </row>
    <row r="102" spans="1:7" x14ac:dyDescent="0.3">
      <c r="A102" s="104" t="s">
        <v>533</v>
      </c>
      <c r="B102" s="189" t="s">
        <v>2726</v>
      </c>
      <c r="C102" s="311">
        <v>2.4227427052628907E-2</v>
      </c>
      <c r="D102" s="311" t="s">
        <v>1163</v>
      </c>
      <c r="E102" s="138"/>
      <c r="F102" s="311">
        <f t="shared" si="1"/>
        <v>2.4227427052628907E-2</v>
      </c>
      <c r="G102" s="104"/>
    </row>
    <row r="103" spans="1:7" x14ac:dyDescent="0.3">
      <c r="A103" s="104" t="s">
        <v>534</v>
      </c>
      <c r="B103" s="189" t="s">
        <v>2727</v>
      </c>
      <c r="C103" s="311">
        <v>4.989698465502692E-2</v>
      </c>
      <c r="D103" s="311" t="s">
        <v>1163</v>
      </c>
      <c r="E103" s="138"/>
      <c r="F103" s="311">
        <f t="shared" si="1"/>
        <v>4.989698465502692E-2</v>
      </c>
      <c r="G103" s="104"/>
    </row>
    <row r="104" spans="1:7" x14ac:dyDescent="0.3">
      <c r="A104" s="104" t="s">
        <v>535</v>
      </c>
      <c r="B104" s="189" t="s">
        <v>2728</v>
      </c>
      <c r="C104" s="311">
        <v>7.1276077951444763E-2</v>
      </c>
      <c r="D104" s="311" t="s">
        <v>1163</v>
      </c>
      <c r="E104" s="138"/>
      <c r="F104" s="311">
        <f t="shared" si="1"/>
        <v>7.1276077951444763E-2</v>
      </c>
      <c r="G104" s="104"/>
    </row>
    <row r="105" spans="1:7" x14ac:dyDescent="0.3">
      <c r="A105" s="104" t="s">
        <v>536</v>
      </c>
      <c r="B105" s="189" t="s">
        <v>2729</v>
      </c>
      <c r="C105" s="311">
        <v>0.23032711748074711</v>
      </c>
      <c r="D105" s="311" t="s">
        <v>1163</v>
      </c>
      <c r="E105" s="138"/>
      <c r="F105" s="311">
        <f t="shared" si="1"/>
        <v>0.23032711748074711</v>
      </c>
      <c r="G105" s="104"/>
    </row>
    <row r="106" spans="1:7" x14ac:dyDescent="0.3">
      <c r="A106" s="104" t="s">
        <v>537</v>
      </c>
      <c r="B106" s="189" t="s">
        <v>2730</v>
      </c>
      <c r="C106" s="311">
        <v>1.6458096294910129E-2</v>
      </c>
      <c r="D106" s="311" t="s">
        <v>1163</v>
      </c>
      <c r="E106" s="138"/>
      <c r="F106" s="311">
        <f t="shared" si="1"/>
        <v>1.6458096294910129E-2</v>
      </c>
      <c r="G106" s="104"/>
    </row>
    <row r="107" spans="1:7" x14ac:dyDescent="0.3">
      <c r="A107" s="104" t="s">
        <v>538</v>
      </c>
      <c r="B107" s="189" t="s">
        <v>2731</v>
      </c>
      <c r="C107" s="311">
        <v>2.7399698153185218E-2</v>
      </c>
      <c r="D107" s="311" t="s">
        <v>1163</v>
      </c>
      <c r="E107" s="138"/>
      <c r="F107" s="311">
        <f t="shared" si="1"/>
        <v>2.7399698153185218E-2</v>
      </c>
      <c r="G107" s="104"/>
    </row>
    <row r="108" spans="1:7" x14ac:dyDescent="0.3">
      <c r="A108" s="104" t="s">
        <v>539</v>
      </c>
      <c r="B108" s="189" t="s">
        <v>2732</v>
      </c>
      <c r="C108" s="311">
        <v>2.3265729584370745E-2</v>
      </c>
      <c r="D108" s="311" t="s">
        <v>1163</v>
      </c>
      <c r="E108" s="138"/>
      <c r="F108" s="311">
        <f t="shared" si="1"/>
        <v>2.3265729584370745E-2</v>
      </c>
      <c r="G108" s="104"/>
    </row>
    <row r="109" spans="1:7" x14ac:dyDescent="0.3">
      <c r="A109" s="104" t="s">
        <v>540</v>
      </c>
      <c r="B109" s="189" t="s">
        <v>2733</v>
      </c>
      <c r="C109" s="311">
        <v>8.2253783880751413E-2</v>
      </c>
      <c r="D109" s="311" t="s">
        <v>1163</v>
      </c>
      <c r="E109" s="138"/>
      <c r="F109" s="311">
        <f t="shared" si="1"/>
        <v>8.2253783880751413E-2</v>
      </c>
      <c r="G109" s="104"/>
    </row>
    <row r="110" spans="1:7" x14ac:dyDescent="0.3">
      <c r="A110" s="104" t="s">
        <v>541</v>
      </c>
      <c r="B110" s="189" t="s">
        <v>2734</v>
      </c>
      <c r="C110" s="311">
        <v>0.10462000780082427</v>
      </c>
      <c r="D110" s="311" t="s">
        <v>1163</v>
      </c>
      <c r="E110" s="138"/>
      <c r="F110" s="311">
        <f t="shared" si="1"/>
        <v>0.10462000780082427</v>
      </c>
      <c r="G110" s="104"/>
    </row>
    <row r="111" spans="1:7" x14ac:dyDescent="0.3">
      <c r="A111" s="104" t="s">
        <v>542</v>
      </c>
      <c r="B111" s="189" t="s">
        <v>2735</v>
      </c>
      <c r="C111" s="311">
        <v>9.4458122915927409E-3</v>
      </c>
      <c r="D111" s="311" t="s">
        <v>1163</v>
      </c>
      <c r="E111" s="138"/>
      <c r="F111" s="311">
        <f t="shared" si="1"/>
        <v>9.4458122915927409E-3</v>
      </c>
      <c r="G111" s="104"/>
    </row>
    <row r="112" spans="1:7" x14ac:dyDescent="0.3">
      <c r="A112" s="104" t="s">
        <v>543</v>
      </c>
      <c r="B112" s="189" t="s">
        <v>2736</v>
      </c>
      <c r="C112" s="311">
        <v>3.3113011874960123E-2</v>
      </c>
      <c r="D112" s="311" t="s">
        <v>1163</v>
      </c>
      <c r="E112" s="138"/>
      <c r="F112" s="311">
        <f t="shared" si="1"/>
        <v>3.3113011874960123E-2</v>
      </c>
      <c r="G112" s="104"/>
    </row>
    <row r="113" spans="1:7" x14ac:dyDescent="0.3">
      <c r="A113" s="104" t="s">
        <v>544</v>
      </c>
      <c r="B113" s="189" t="s">
        <v>2737</v>
      </c>
      <c r="C113" s="311">
        <v>9.342964747848316E-2</v>
      </c>
      <c r="D113" s="311" t="s">
        <v>1163</v>
      </c>
      <c r="E113" s="138"/>
      <c r="F113" s="311">
        <f t="shared" si="1"/>
        <v>9.342964747848316E-2</v>
      </c>
      <c r="G113" s="104"/>
    </row>
    <row r="114" spans="1:7" x14ac:dyDescent="0.3">
      <c r="A114" s="104" t="s">
        <v>545</v>
      </c>
      <c r="B114" s="189" t="s">
        <v>2738</v>
      </c>
      <c r="C114" s="311">
        <v>4.0283775902704419E-2</v>
      </c>
      <c r="D114" s="311" t="s">
        <v>1163</v>
      </c>
      <c r="E114" s="138"/>
      <c r="F114" s="311">
        <f t="shared" si="1"/>
        <v>4.0283775902704419E-2</v>
      </c>
      <c r="G114" s="104"/>
    </row>
    <row r="115" spans="1:7" x14ac:dyDescent="0.3">
      <c r="A115" s="104" t="s">
        <v>546</v>
      </c>
      <c r="B115" s="189"/>
      <c r="C115" s="311"/>
      <c r="D115" s="311"/>
      <c r="E115" s="138"/>
      <c r="F115" s="311" t="str">
        <f t="shared" si="1"/>
        <v/>
      </c>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311">
        <v>0.10608240885884074</v>
      </c>
      <c r="D150" s="311" t="s">
        <v>1163</v>
      </c>
      <c r="E150" s="139"/>
      <c r="F150" s="311">
        <f>IF(C150="","",C150)</f>
        <v>0.10608240885884074</v>
      </c>
    </row>
    <row r="151" spans="1:7" x14ac:dyDescent="0.3">
      <c r="A151" s="104" t="s">
        <v>564</v>
      </c>
      <c r="B151" s="104" t="s">
        <v>565</v>
      </c>
      <c r="C151" s="311">
        <v>0.89391759114115932</v>
      </c>
      <c r="D151" s="311" t="s">
        <v>1163</v>
      </c>
      <c r="E151" s="139"/>
      <c r="F151" s="311">
        <f t="shared" ref="F151:F152" si="2">IF(C151="","",C151)</f>
        <v>0.89391759114115932</v>
      </c>
    </row>
    <row r="152" spans="1:7" x14ac:dyDescent="0.3">
      <c r="A152" s="104" t="s">
        <v>566</v>
      </c>
      <c r="B152" s="104" t="s">
        <v>94</v>
      </c>
      <c r="C152" s="311">
        <v>0</v>
      </c>
      <c r="D152" s="311" t="s">
        <v>1163</v>
      </c>
      <c r="E152" s="139"/>
      <c r="F152" s="311">
        <f t="shared" si="2"/>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311">
        <v>0</v>
      </c>
      <c r="D160" s="311" t="s">
        <v>1163</v>
      </c>
      <c r="E160" s="139"/>
      <c r="F160" s="311">
        <f>IF(C160="","",C160)</f>
        <v>0</v>
      </c>
    </row>
    <row r="161" spans="1:7" x14ac:dyDescent="0.3">
      <c r="A161" s="104" t="s">
        <v>576</v>
      </c>
      <c r="B161" s="104" t="s">
        <v>577</v>
      </c>
      <c r="C161" s="311">
        <v>1</v>
      </c>
      <c r="D161" s="311" t="s">
        <v>1163</v>
      </c>
      <c r="E161" s="139"/>
      <c r="F161" s="311">
        <f>IF(C161="","",C161)</f>
        <v>1</v>
      </c>
    </row>
    <row r="162" spans="1:7" x14ac:dyDescent="0.3">
      <c r="A162" s="104" t="s">
        <v>578</v>
      </c>
      <c r="B162" s="104" t="s">
        <v>94</v>
      </c>
      <c r="C162" s="311">
        <v>0</v>
      </c>
      <c r="D162" s="311" t="s">
        <v>1163</v>
      </c>
      <c r="E162" s="139"/>
      <c r="F162" s="311">
        <f>IF(C162="","",C162)</f>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311">
        <v>5.269334980082945E-3</v>
      </c>
      <c r="D170" s="311" t="str">
        <f>IF(C170="","","ND2")</f>
        <v>ND2</v>
      </c>
      <c r="E170" s="139"/>
      <c r="F170" s="311">
        <f>IF(C170="","",C170)</f>
        <v>5.269334980082945E-3</v>
      </c>
    </row>
    <row r="171" spans="1:7" x14ac:dyDescent="0.3">
      <c r="A171" s="104" t="s">
        <v>588</v>
      </c>
      <c r="B171" s="126" t="s">
        <v>589</v>
      </c>
      <c r="C171" s="311">
        <v>1.0578848867526733E-2</v>
      </c>
      <c r="D171" s="311" t="str">
        <f>IF(C171="","","ND2")</f>
        <v>ND2</v>
      </c>
      <c r="E171" s="139"/>
      <c r="F171" s="311">
        <f>IF(C171="","",C171)</f>
        <v>1.0578848867526733E-2</v>
      </c>
    </row>
    <row r="172" spans="1:7" x14ac:dyDescent="0.3">
      <c r="A172" s="104" t="s">
        <v>590</v>
      </c>
      <c r="B172" s="126" t="s">
        <v>591</v>
      </c>
      <c r="C172" s="311">
        <v>2.3188992533791475E-2</v>
      </c>
      <c r="D172" s="311" t="str">
        <f>IF(C172="","","ND2")</f>
        <v>ND2</v>
      </c>
      <c r="E172" s="138"/>
      <c r="F172" s="311">
        <f>IF(C172="","",C172)</f>
        <v>2.3188992533791475E-2</v>
      </c>
    </row>
    <row r="173" spans="1:7" x14ac:dyDescent="0.3">
      <c r="A173" s="104" t="s">
        <v>592</v>
      </c>
      <c r="B173" s="126" t="s">
        <v>593</v>
      </c>
      <c r="C173" s="311">
        <v>0.30906628580674927</v>
      </c>
      <c r="D173" s="311" t="str">
        <f>IF(C173="","","ND2")</f>
        <v>ND2</v>
      </c>
      <c r="E173" s="138"/>
      <c r="F173" s="311">
        <f>IF(C173="","",C173)</f>
        <v>0.30906628580674927</v>
      </c>
    </row>
    <row r="174" spans="1:7" x14ac:dyDescent="0.3">
      <c r="A174" s="104" t="s">
        <v>594</v>
      </c>
      <c r="B174" s="126" t="s">
        <v>595</v>
      </c>
      <c r="C174" s="311">
        <v>0.65189653781184953</v>
      </c>
      <c r="D174" s="311" t="str">
        <f>IF(C174="","","ND2")</f>
        <v>ND2</v>
      </c>
      <c r="E174" s="138"/>
      <c r="F174" s="311">
        <f>IF(C174="","",C174)</f>
        <v>0.65189653781184953</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1.0155452669485871E-5</v>
      </c>
      <c r="D180" s="294" t="str">
        <f>IF(C180="","","ND2")</f>
        <v>ND2</v>
      </c>
      <c r="E180" s="197"/>
      <c r="F180" s="294">
        <f>IF(C180="","",C180)</f>
        <v>1.0155452669485871E-5</v>
      </c>
    </row>
    <row r="181" spans="1:7" outlineLevel="1" x14ac:dyDescent="0.3">
      <c r="A181" s="104" t="s">
        <v>2613</v>
      </c>
      <c r="B181" s="185" t="s">
        <v>2612</v>
      </c>
      <c r="C181" s="294">
        <v>1.0155452669485871E-5</v>
      </c>
      <c r="D181" s="294" t="str">
        <f>IF(C181="","","ND2")</f>
        <v>ND2</v>
      </c>
      <c r="E181" s="197"/>
      <c r="F181" s="294">
        <f>IF(C181="","",C181)</f>
        <v>1.0155452669485871E-5</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99">
        <f>C12/C28*1000</f>
        <v>171.97830391407749</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89" t="s">
        <v>2739</v>
      </c>
      <c r="C190" s="199">
        <v>10487.116240450016</v>
      </c>
      <c r="D190" s="201">
        <v>82990</v>
      </c>
      <c r="E190" s="131"/>
      <c r="F190" s="161">
        <f>IF($C$214=0,"",IF(C190="[for completion]","",IF(C190="","",C190/$C$214)))</f>
        <v>0.57767428931294873</v>
      </c>
      <c r="G190" s="161">
        <f>IF($D$214=0,"",IF(D190="[for completion]","",IF(D190="","",D190/$D$214)))</f>
        <v>0.78618794998105346</v>
      </c>
    </row>
    <row r="191" spans="1:7" x14ac:dyDescent="0.3">
      <c r="A191" s="104" t="s">
        <v>614</v>
      </c>
      <c r="B191" s="189" t="s">
        <v>2740</v>
      </c>
      <c r="C191" s="199">
        <v>6687.8762118700079</v>
      </c>
      <c r="D191" s="201">
        <v>20949</v>
      </c>
      <c r="E191" s="131"/>
      <c r="F191" s="161">
        <f t="shared" ref="F191:F213" si="3">IF($C$214=0,"",IF(C191="[for completion]","",IF(C191="","",C191/$C$214)))</f>
        <v>0.36839623487754902</v>
      </c>
      <c r="G191" s="161">
        <f t="shared" ref="G191:G213" si="4">IF($D$214=0,"",IF(D191="[for completion]","",IF(D191="","",D191/$D$214)))</f>
        <v>0.19845585449033726</v>
      </c>
    </row>
    <row r="192" spans="1:7" x14ac:dyDescent="0.3">
      <c r="A192" s="104" t="s">
        <v>615</v>
      </c>
      <c r="B192" s="189" t="s">
        <v>2741</v>
      </c>
      <c r="C192" s="199">
        <v>973.73043309999969</v>
      </c>
      <c r="D192" s="201">
        <v>1616</v>
      </c>
      <c r="E192" s="131"/>
      <c r="F192" s="161">
        <f t="shared" si="3"/>
        <v>5.3637150864582629E-2</v>
      </c>
      <c r="G192" s="161">
        <f t="shared" si="4"/>
        <v>1.530882910193255E-2</v>
      </c>
    </row>
    <row r="193" spans="1:7" x14ac:dyDescent="0.3">
      <c r="A193" s="104" t="s">
        <v>616</v>
      </c>
      <c r="B193" s="189" t="s">
        <v>2742</v>
      </c>
      <c r="C193" s="199">
        <v>5.3068757499999997</v>
      </c>
      <c r="D193" s="201">
        <v>5</v>
      </c>
      <c r="E193" s="131"/>
      <c r="F193" s="161">
        <f t="shared" si="3"/>
        <v>2.9232494491944537E-4</v>
      </c>
      <c r="G193" s="161">
        <f t="shared" si="4"/>
        <v>4.7366426676771504E-5</v>
      </c>
    </row>
    <row r="194" spans="1:7" x14ac:dyDescent="0.3">
      <c r="A194" s="104" t="s">
        <v>617</v>
      </c>
      <c r="B194" s="125"/>
      <c r="C194" s="162"/>
      <c r="D194" s="165"/>
      <c r="E194" s="131"/>
      <c r="F194" s="161" t="str">
        <f t="shared" si="3"/>
        <v/>
      </c>
      <c r="G194" s="161" t="str">
        <f t="shared" si="4"/>
        <v/>
      </c>
    </row>
    <row r="195" spans="1:7" x14ac:dyDescent="0.3">
      <c r="A195" s="104" t="s">
        <v>618</v>
      </c>
      <c r="B195" s="125"/>
      <c r="C195" s="162"/>
      <c r="D195" s="165"/>
      <c r="E195" s="131"/>
      <c r="F195" s="161" t="str">
        <f t="shared" si="3"/>
        <v/>
      </c>
      <c r="G195" s="161" t="str">
        <f t="shared" si="4"/>
        <v/>
      </c>
    </row>
    <row r="196" spans="1:7" x14ac:dyDescent="0.3">
      <c r="A196" s="104" t="s">
        <v>619</v>
      </c>
      <c r="B196" s="125"/>
      <c r="C196" s="162"/>
      <c r="D196" s="165"/>
      <c r="E196" s="131"/>
      <c r="F196" s="161" t="str">
        <f t="shared" si="3"/>
        <v/>
      </c>
      <c r="G196" s="161" t="str">
        <f t="shared" si="4"/>
        <v/>
      </c>
    </row>
    <row r="197" spans="1:7" x14ac:dyDescent="0.3">
      <c r="A197" s="104" t="s">
        <v>620</v>
      </c>
      <c r="B197" s="125"/>
      <c r="C197" s="162"/>
      <c r="D197" s="165"/>
      <c r="E197" s="131"/>
      <c r="F197" s="161" t="str">
        <f t="shared" si="3"/>
        <v/>
      </c>
      <c r="G197" s="161" t="str">
        <f t="shared" si="4"/>
        <v/>
      </c>
    </row>
    <row r="198" spans="1:7" x14ac:dyDescent="0.3">
      <c r="A198" s="104" t="s">
        <v>621</v>
      </c>
      <c r="B198" s="125"/>
      <c r="C198" s="162"/>
      <c r="D198" s="165"/>
      <c r="E198" s="131"/>
      <c r="F198" s="161" t="str">
        <f t="shared" si="3"/>
        <v/>
      </c>
      <c r="G198" s="161" t="str">
        <f t="shared" si="4"/>
        <v/>
      </c>
    </row>
    <row r="199" spans="1:7" x14ac:dyDescent="0.3">
      <c r="A199" s="104" t="s">
        <v>622</v>
      </c>
      <c r="B199" s="125"/>
      <c r="C199" s="162"/>
      <c r="D199" s="165"/>
      <c r="E199" s="125"/>
      <c r="F199" s="161" t="str">
        <f t="shared" si="3"/>
        <v/>
      </c>
      <c r="G199" s="161" t="str">
        <f t="shared" si="4"/>
        <v/>
      </c>
    </row>
    <row r="200" spans="1:7" x14ac:dyDescent="0.3">
      <c r="A200" s="104" t="s">
        <v>623</v>
      </c>
      <c r="B200" s="125"/>
      <c r="C200" s="162"/>
      <c r="D200" s="165"/>
      <c r="E200" s="125"/>
      <c r="F200" s="161" t="str">
        <f t="shared" si="3"/>
        <v/>
      </c>
      <c r="G200" s="161" t="str">
        <f t="shared" si="4"/>
        <v/>
      </c>
    </row>
    <row r="201" spans="1:7" x14ac:dyDescent="0.3">
      <c r="A201" s="104" t="s">
        <v>624</v>
      </c>
      <c r="B201" s="125"/>
      <c r="C201" s="162"/>
      <c r="D201" s="165"/>
      <c r="E201" s="125"/>
      <c r="F201" s="161" t="str">
        <f t="shared" si="3"/>
        <v/>
      </c>
      <c r="G201" s="161" t="str">
        <f t="shared" si="4"/>
        <v/>
      </c>
    </row>
    <row r="202" spans="1:7" x14ac:dyDescent="0.3">
      <c r="A202" s="104" t="s">
        <v>625</v>
      </c>
      <c r="B202" s="125"/>
      <c r="C202" s="162"/>
      <c r="D202" s="165"/>
      <c r="E202" s="125"/>
      <c r="F202" s="161" t="str">
        <f t="shared" si="3"/>
        <v/>
      </c>
      <c r="G202" s="161" t="str">
        <f t="shared" si="4"/>
        <v/>
      </c>
    </row>
    <row r="203" spans="1:7" x14ac:dyDescent="0.3">
      <c r="A203" s="104" t="s">
        <v>626</v>
      </c>
      <c r="B203" s="125"/>
      <c r="C203" s="162"/>
      <c r="D203" s="165"/>
      <c r="E203" s="125"/>
      <c r="F203" s="161" t="str">
        <f t="shared" si="3"/>
        <v/>
      </c>
      <c r="G203" s="161" t="str">
        <f t="shared" si="4"/>
        <v/>
      </c>
    </row>
    <row r="204" spans="1:7" x14ac:dyDescent="0.3">
      <c r="A204" s="104" t="s">
        <v>627</v>
      </c>
      <c r="B204" s="125"/>
      <c r="C204" s="162"/>
      <c r="D204" s="165"/>
      <c r="E204" s="125"/>
      <c r="F204" s="161" t="str">
        <f t="shared" si="3"/>
        <v/>
      </c>
      <c r="G204" s="161" t="str">
        <f t="shared" si="4"/>
        <v/>
      </c>
    </row>
    <row r="205" spans="1:7" x14ac:dyDescent="0.3">
      <c r="A205" s="104" t="s">
        <v>628</v>
      </c>
      <c r="B205" s="125"/>
      <c r="C205" s="162"/>
      <c r="D205" s="165"/>
      <c r="F205" s="161" t="str">
        <f t="shared" si="3"/>
        <v/>
      </c>
      <c r="G205" s="161" t="str">
        <f t="shared" si="4"/>
        <v/>
      </c>
    </row>
    <row r="206" spans="1:7" x14ac:dyDescent="0.3">
      <c r="A206" s="104" t="s">
        <v>629</v>
      </c>
      <c r="B206" s="125"/>
      <c r="C206" s="162"/>
      <c r="D206" s="165"/>
      <c r="E206" s="120"/>
      <c r="F206" s="161" t="str">
        <f t="shared" si="3"/>
        <v/>
      </c>
      <c r="G206" s="161" t="str">
        <f t="shared" si="4"/>
        <v/>
      </c>
    </row>
    <row r="207" spans="1:7" x14ac:dyDescent="0.3">
      <c r="A207" s="104" t="s">
        <v>630</v>
      </c>
      <c r="B207" s="125"/>
      <c r="C207" s="162"/>
      <c r="D207" s="165"/>
      <c r="E207" s="120"/>
      <c r="F207" s="161" t="str">
        <f t="shared" si="3"/>
        <v/>
      </c>
      <c r="G207" s="161" t="str">
        <f t="shared" si="4"/>
        <v/>
      </c>
    </row>
    <row r="208" spans="1:7" x14ac:dyDescent="0.3">
      <c r="A208" s="104" t="s">
        <v>631</v>
      </c>
      <c r="B208" s="125"/>
      <c r="C208" s="162"/>
      <c r="D208" s="165"/>
      <c r="E208" s="120"/>
      <c r="F208" s="161" t="str">
        <f t="shared" si="3"/>
        <v/>
      </c>
      <c r="G208" s="161" t="str">
        <f t="shared" si="4"/>
        <v/>
      </c>
    </row>
    <row r="209" spans="1:7" x14ac:dyDescent="0.3">
      <c r="A209" s="104" t="s">
        <v>632</v>
      </c>
      <c r="B209" s="125"/>
      <c r="C209" s="162"/>
      <c r="D209" s="165"/>
      <c r="E209" s="120"/>
      <c r="F209" s="161" t="str">
        <f t="shared" si="3"/>
        <v/>
      </c>
      <c r="G209" s="161" t="str">
        <f t="shared" si="4"/>
        <v/>
      </c>
    </row>
    <row r="210" spans="1:7" x14ac:dyDescent="0.3">
      <c r="A210" s="104" t="s">
        <v>633</v>
      </c>
      <c r="B210" s="125"/>
      <c r="C210" s="162"/>
      <c r="D210" s="165"/>
      <c r="E210" s="120"/>
      <c r="F210" s="161" t="str">
        <f t="shared" si="3"/>
        <v/>
      </c>
      <c r="G210" s="161" t="str">
        <f t="shared" si="4"/>
        <v/>
      </c>
    </row>
    <row r="211" spans="1:7" x14ac:dyDescent="0.3">
      <c r="A211" s="104" t="s">
        <v>634</v>
      </c>
      <c r="B211" s="125"/>
      <c r="C211" s="162"/>
      <c r="D211" s="165"/>
      <c r="E211" s="120"/>
      <c r="F211" s="161" t="str">
        <f t="shared" si="3"/>
        <v/>
      </c>
      <c r="G211" s="161" t="str">
        <f t="shared" si="4"/>
        <v/>
      </c>
    </row>
    <row r="212" spans="1:7" x14ac:dyDescent="0.3">
      <c r="A212" s="104" t="s">
        <v>635</v>
      </c>
      <c r="B212" s="125"/>
      <c r="C212" s="162"/>
      <c r="D212" s="165"/>
      <c r="E212" s="120"/>
      <c r="F212" s="161" t="str">
        <f t="shared" si="3"/>
        <v/>
      </c>
      <c r="G212" s="161" t="str">
        <f t="shared" si="4"/>
        <v/>
      </c>
    </row>
    <row r="213" spans="1:7" x14ac:dyDescent="0.3">
      <c r="A213" s="104" t="s">
        <v>636</v>
      </c>
      <c r="B213" s="125"/>
      <c r="C213" s="162"/>
      <c r="D213" s="165"/>
      <c r="E213" s="120"/>
      <c r="F213" s="161" t="str">
        <f t="shared" si="3"/>
        <v/>
      </c>
      <c r="G213" s="161" t="str">
        <f t="shared" si="4"/>
        <v/>
      </c>
    </row>
    <row r="214" spans="1:7" x14ac:dyDescent="0.3">
      <c r="A214" s="104" t="s">
        <v>637</v>
      </c>
      <c r="B214" s="134" t="s">
        <v>96</v>
      </c>
      <c r="C214" s="168">
        <f>SUM(C190:C213)</f>
        <v>18154.029761170026</v>
      </c>
      <c r="D214" s="166">
        <f>SUM(D190:D213)</f>
        <v>105560</v>
      </c>
      <c r="E214" s="120"/>
      <c r="F214" s="167">
        <f>SUM(F190:F213)</f>
        <v>0.99999999999999989</v>
      </c>
      <c r="G214" s="167">
        <f>SUM(G190:G213)</f>
        <v>1</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99" t="s">
        <v>1160</v>
      </c>
      <c r="F216" s="164"/>
      <c r="G216" s="164"/>
    </row>
    <row r="217" spans="1:7" x14ac:dyDescent="0.3">
      <c r="F217" s="164"/>
      <c r="G217" s="164"/>
    </row>
    <row r="218" spans="1:7" x14ac:dyDescent="0.3">
      <c r="B218" s="125" t="s">
        <v>641</v>
      </c>
      <c r="F218" s="164"/>
      <c r="G218" s="164"/>
    </row>
    <row r="219" spans="1:7" x14ac:dyDescent="0.3">
      <c r="A219" s="104" t="s">
        <v>642</v>
      </c>
      <c r="B219" s="104" t="s">
        <v>643</v>
      </c>
      <c r="C219" s="199" t="s">
        <v>1160</v>
      </c>
      <c r="D219" s="199" t="s">
        <v>1160</v>
      </c>
      <c r="F219" s="161" t="str">
        <f t="shared" ref="F219:F233" si="5">IF($C$227=0,"",IF(C219="[for completion]","",C219/$C$227))</f>
        <v/>
      </c>
      <c r="G219" s="161" t="str">
        <f t="shared" ref="G219:G233" si="6">IF($D$227=0,"",IF(D219="[for completion]","",D219/$D$227))</f>
        <v/>
      </c>
    </row>
    <row r="220" spans="1:7" x14ac:dyDescent="0.3">
      <c r="A220" s="104" t="s">
        <v>644</v>
      </c>
      <c r="B220" s="104" t="s">
        <v>645</v>
      </c>
      <c r="C220" s="199" t="s">
        <v>1160</v>
      </c>
      <c r="D220" s="199" t="s">
        <v>1160</v>
      </c>
      <c r="F220" s="161" t="str">
        <f t="shared" si="5"/>
        <v/>
      </c>
      <c r="G220" s="161" t="str">
        <f t="shared" si="6"/>
        <v/>
      </c>
    </row>
    <row r="221" spans="1:7" x14ac:dyDescent="0.3">
      <c r="A221" s="104" t="s">
        <v>646</v>
      </c>
      <c r="B221" s="104" t="s">
        <v>647</v>
      </c>
      <c r="C221" s="199" t="s">
        <v>1160</v>
      </c>
      <c r="D221" s="199" t="s">
        <v>1160</v>
      </c>
      <c r="F221" s="161" t="str">
        <f t="shared" si="5"/>
        <v/>
      </c>
      <c r="G221" s="161" t="str">
        <f t="shared" si="6"/>
        <v/>
      </c>
    </row>
    <row r="222" spans="1:7" x14ac:dyDescent="0.3">
      <c r="A222" s="104" t="s">
        <v>648</v>
      </c>
      <c r="B222" s="104" t="s">
        <v>649</v>
      </c>
      <c r="C222" s="199" t="s">
        <v>1160</v>
      </c>
      <c r="D222" s="199" t="s">
        <v>1160</v>
      </c>
      <c r="F222" s="161" t="str">
        <f t="shared" si="5"/>
        <v/>
      </c>
      <c r="G222" s="161" t="str">
        <f t="shared" si="6"/>
        <v/>
      </c>
    </row>
    <row r="223" spans="1:7" x14ac:dyDescent="0.3">
      <c r="A223" s="104" t="s">
        <v>650</v>
      </c>
      <c r="B223" s="104" t="s">
        <v>651</v>
      </c>
      <c r="C223" s="199" t="s">
        <v>1160</v>
      </c>
      <c r="D223" s="199" t="s">
        <v>1160</v>
      </c>
      <c r="F223" s="161" t="str">
        <f t="shared" si="5"/>
        <v/>
      </c>
      <c r="G223" s="161" t="str">
        <f t="shared" si="6"/>
        <v/>
      </c>
    </row>
    <row r="224" spans="1:7" x14ac:dyDescent="0.3">
      <c r="A224" s="104" t="s">
        <v>652</v>
      </c>
      <c r="B224" s="104" t="s">
        <v>653</v>
      </c>
      <c r="C224" s="199" t="s">
        <v>1160</v>
      </c>
      <c r="D224" s="199" t="s">
        <v>1160</v>
      </c>
      <c r="F224" s="161" t="str">
        <f t="shared" si="5"/>
        <v/>
      </c>
      <c r="G224" s="161" t="str">
        <f t="shared" si="6"/>
        <v/>
      </c>
    </row>
    <row r="225" spans="1:7" x14ac:dyDescent="0.3">
      <c r="A225" s="104" t="s">
        <v>654</v>
      </c>
      <c r="B225" s="104" t="s">
        <v>655</v>
      </c>
      <c r="C225" s="199" t="s">
        <v>1160</v>
      </c>
      <c r="D225" s="199" t="s">
        <v>1160</v>
      </c>
      <c r="F225" s="161" t="str">
        <f t="shared" si="5"/>
        <v/>
      </c>
      <c r="G225" s="161" t="str">
        <f t="shared" si="6"/>
        <v/>
      </c>
    </row>
    <row r="226" spans="1:7" x14ac:dyDescent="0.3">
      <c r="A226" s="104" t="s">
        <v>656</v>
      </c>
      <c r="B226" s="104" t="s">
        <v>657</v>
      </c>
      <c r="C226" s="199" t="s">
        <v>1160</v>
      </c>
      <c r="D226" s="199" t="s">
        <v>1160</v>
      </c>
      <c r="F226" s="161" t="str">
        <f t="shared" si="5"/>
        <v/>
      </c>
      <c r="G226" s="161" t="str">
        <f t="shared" si="6"/>
        <v/>
      </c>
    </row>
    <row r="227" spans="1:7" x14ac:dyDescent="0.3">
      <c r="A227" s="104" t="s">
        <v>658</v>
      </c>
      <c r="B227" s="134" t="s">
        <v>96</v>
      </c>
      <c r="C227" s="162">
        <f>SUM(C219:C226)</f>
        <v>0</v>
      </c>
      <c r="D227" s="165">
        <f>SUM(D219:D226)</f>
        <v>0</v>
      </c>
      <c r="F227" s="138">
        <f>SUM(F219:F226)</f>
        <v>0</v>
      </c>
      <c r="G227" s="138">
        <f>SUM(G219:G226)</f>
        <v>0</v>
      </c>
    </row>
    <row r="228" spans="1:7" outlineLevel="1" x14ac:dyDescent="0.3">
      <c r="A228" s="104" t="s">
        <v>659</v>
      </c>
      <c r="B228" s="121" t="s">
        <v>660</v>
      </c>
      <c r="C228" s="162"/>
      <c r="D228" s="165"/>
      <c r="F228" s="161" t="str">
        <f t="shared" si="5"/>
        <v/>
      </c>
      <c r="G228" s="161" t="str">
        <f t="shared" si="6"/>
        <v/>
      </c>
    </row>
    <row r="229" spans="1:7" outlineLevel="1" x14ac:dyDescent="0.3">
      <c r="A229" s="104" t="s">
        <v>661</v>
      </c>
      <c r="B229" s="121" t="s">
        <v>662</v>
      </c>
      <c r="C229" s="162"/>
      <c r="D229" s="165"/>
      <c r="F229" s="161" t="str">
        <f t="shared" si="5"/>
        <v/>
      </c>
      <c r="G229" s="161" t="str">
        <f t="shared" si="6"/>
        <v/>
      </c>
    </row>
    <row r="230" spans="1:7" outlineLevel="1" x14ac:dyDescent="0.3">
      <c r="A230" s="104" t="s">
        <v>663</v>
      </c>
      <c r="B230" s="121" t="s">
        <v>664</v>
      </c>
      <c r="C230" s="162"/>
      <c r="D230" s="165"/>
      <c r="F230" s="161" t="str">
        <f t="shared" si="5"/>
        <v/>
      </c>
      <c r="G230" s="161" t="str">
        <f t="shared" si="6"/>
        <v/>
      </c>
    </row>
    <row r="231" spans="1:7" outlineLevel="1" x14ac:dyDescent="0.3">
      <c r="A231" s="104" t="s">
        <v>665</v>
      </c>
      <c r="B231" s="121" t="s">
        <v>666</v>
      </c>
      <c r="C231" s="162"/>
      <c r="D231" s="165"/>
      <c r="F231" s="161" t="str">
        <f t="shared" si="5"/>
        <v/>
      </c>
      <c r="G231" s="161" t="str">
        <f t="shared" si="6"/>
        <v/>
      </c>
    </row>
    <row r="232" spans="1:7" outlineLevel="1" x14ac:dyDescent="0.3">
      <c r="A232" s="104" t="s">
        <v>667</v>
      </c>
      <c r="B232" s="121" t="s">
        <v>668</v>
      </c>
      <c r="C232" s="162"/>
      <c r="D232" s="165"/>
      <c r="F232" s="161" t="str">
        <f t="shared" si="5"/>
        <v/>
      </c>
      <c r="G232" s="161" t="str">
        <f t="shared" si="6"/>
        <v/>
      </c>
    </row>
    <row r="233" spans="1:7" outlineLevel="1" x14ac:dyDescent="0.3">
      <c r="A233" s="104" t="s">
        <v>669</v>
      </c>
      <c r="B233" s="121" t="s">
        <v>670</v>
      </c>
      <c r="C233" s="162"/>
      <c r="D233" s="165"/>
      <c r="F233" s="161" t="str">
        <f t="shared" si="5"/>
        <v/>
      </c>
      <c r="G233" s="161" t="str">
        <f t="shared" si="6"/>
        <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311">
        <v>0.36774990224972803</v>
      </c>
      <c r="F238" s="164"/>
      <c r="G238" s="164"/>
    </row>
    <row r="239" spans="1:7" x14ac:dyDescent="0.3">
      <c r="F239" s="164"/>
      <c r="G239" s="164"/>
    </row>
    <row r="240" spans="1:7" x14ac:dyDescent="0.3">
      <c r="B240" s="125" t="s">
        <v>641</v>
      </c>
      <c r="F240" s="164"/>
      <c r="G240" s="164"/>
    </row>
    <row r="241" spans="1:7" x14ac:dyDescent="0.3">
      <c r="A241" s="104" t="s">
        <v>676</v>
      </c>
      <c r="B241" s="104" t="s">
        <v>643</v>
      </c>
      <c r="C241" s="199">
        <v>10469.575841590013</v>
      </c>
      <c r="D241" s="201">
        <v>76628</v>
      </c>
      <c r="F241" s="161">
        <f>IF($C$249=0,"",IF(C241="[Mark as ND1 if not relevant]","",C241/$C$249))</f>
        <v>0.57670809067326656</v>
      </c>
      <c r="G241" s="161">
        <f>IF($D$249=0,"",IF(D241="[Mark as ND1 if not relevant]","",D241/$D$249))</f>
        <v>0.7259189086775294</v>
      </c>
    </row>
    <row r="242" spans="1:7" x14ac:dyDescent="0.3">
      <c r="A242" s="104" t="s">
        <v>677</v>
      </c>
      <c r="B242" s="104" t="s">
        <v>645</v>
      </c>
      <c r="C242" s="199">
        <v>4757.9983629699973</v>
      </c>
      <c r="D242" s="201">
        <v>19510</v>
      </c>
      <c r="F242" s="161">
        <f t="shared" ref="F242:F248" si="7">IF($C$249=0,"",IF(C242="[Mark as ND1 if not relevant]","",C242/$C$249))</f>
        <v>0.26209047939025465</v>
      </c>
      <c r="G242" s="161">
        <f t="shared" ref="G242:G248" si="8">IF($D$249=0,"",IF(D242="[Mark as ND1 if not relevant]","",D242/$D$249))</f>
        <v>0.1848237968927624</v>
      </c>
    </row>
    <row r="243" spans="1:7" x14ac:dyDescent="0.3">
      <c r="A243" s="104" t="s">
        <v>678</v>
      </c>
      <c r="B243" s="104" t="s">
        <v>647</v>
      </c>
      <c r="C243" s="199">
        <v>2385.5242195300007</v>
      </c>
      <c r="D243" s="201">
        <v>7847</v>
      </c>
      <c r="F243" s="161">
        <f t="shared" si="7"/>
        <v>0.13140466612170279</v>
      </c>
      <c r="G243" s="161">
        <f t="shared" si="8"/>
        <v>7.4336870026525198E-2</v>
      </c>
    </row>
    <row r="244" spans="1:7" x14ac:dyDescent="0.3">
      <c r="A244" s="104" t="s">
        <v>679</v>
      </c>
      <c r="B244" s="104" t="s">
        <v>649</v>
      </c>
      <c r="C244" s="199">
        <v>462.33633420999996</v>
      </c>
      <c r="D244" s="201">
        <v>1353</v>
      </c>
      <c r="F244" s="161">
        <f t="shared" si="7"/>
        <v>2.546742185026598E-2</v>
      </c>
      <c r="G244" s="161">
        <f t="shared" si="8"/>
        <v>1.2817355058734369E-2</v>
      </c>
    </row>
    <row r="245" spans="1:7" x14ac:dyDescent="0.3">
      <c r="A245" s="104" t="s">
        <v>680</v>
      </c>
      <c r="B245" s="104" t="s">
        <v>651</v>
      </c>
      <c r="C245" s="199">
        <v>65.894824779999993</v>
      </c>
      <c r="D245" s="201">
        <v>182</v>
      </c>
      <c r="F245" s="161">
        <f t="shared" si="7"/>
        <v>3.6297629587973717E-3</v>
      </c>
      <c r="G245" s="161">
        <f t="shared" si="8"/>
        <v>1.7241379310344827E-3</v>
      </c>
    </row>
    <row r="246" spans="1:7" x14ac:dyDescent="0.3">
      <c r="A246" s="104" t="s">
        <v>681</v>
      </c>
      <c r="B246" s="104" t="s">
        <v>653</v>
      </c>
      <c r="C246" s="199">
        <v>12.70017809</v>
      </c>
      <c r="D246" s="201">
        <v>40</v>
      </c>
      <c r="F246" s="161">
        <f t="shared" si="7"/>
        <v>6.9957900571280586E-4</v>
      </c>
      <c r="G246" s="161">
        <f t="shared" si="8"/>
        <v>3.7893141341417203E-4</v>
      </c>
    </row>
    <row r="247" spans="1:7" x14ac:dyDescent="0.3">
      <c r="A247" s="104" t="s">
        <v>682</v>
      </c>
      <c r="B247" s="104" t="s">
        <v>655</v>
      </c>
      <c r="C247" s="199">
        <v>0</v>
      </c>
      <c r="D247" s="165">
        <v>0</v>
      </c>
      <c r="F247" s="161">
        <f t="shared" si="7"/>
        <v>0</v>
      </c>
      <c r="G247" s="161">
        <f t="shared" si="8"/>
        <v>0</v>
      </c>
    </row>
    <row r="248" spans="1:7" x14ac:dyDescent="0.3">
      <c r="A248" s="104" t="s">
        <v>683</v>
      </c>
      <c r="B248" s="104" t="s">
        <v>657</v>
      </c>
      <c r="C248" s="199">
        <v>0</v>
      </c>
      <c r="D248" s="165">
        <v>0</v>
      </c>
      <c r="F248" s="161">
        <f t="shared" si="7"/>
        <v>0</v>
      </c>
      <c r="G248" s="161">
        <f t="shared" si="8"/>
        <v>0</v>
      </c>
    </row>
    <row r="249" spans="1:7" x14ac:dyDescent="0.3">
      <c r="A249" s="104" t="s">
        <v>684</v>
      </c>
      <c r="B249" s="134" t="s">
        <v>96</v>
      </c>
      <c r="C249" s="162">
        <f>SUM(C241:C248)</f>
        <v>18154.029761170008</v>
      </c>
      <c r="D249" s="165">
        <f>SUM(D241:D248)</f>
        <v>105560</v>
      </c>
      <c r="F249" s="138">
        <f>SUM(F241:F248)</f>
        <v>1</v>
      </c>
      <c r="G249" s="138">
        <f>SUM(G241:G248)</f>
        <v>1</v>
      </c>
    </row>
    <row r="250" spans="1:7" outlineLevel="1" x14ac:dyDescent="0.3">
      <c r="A250" s="104" t="s">
        <v>685</v>
      </c>
      <c r="B250" s="121" t="s">
        <v>660</v>
      </c>
      <c r="C250" s="162"/>
      <c r="D250" s="165"/>
      <c r="F250" s="161">
        <f t="shared" ref="F250:F255" si="9">IF($C$249=0,"",IF(C250="[for completion]","",C250/$C$249))</f>
        <v>0</v>
      </c>
      <c r="G250" s="161">
        <f t="shared" ref="G250:G255" si="10">IF($D$249=0,"",IF(D250="[for completion]","",D250/$D$249))</f>
        <v>0</v>
      </c>
    </row>
    <row r="251" spans="1:7" outlineLevel="1" x14ac:dyDescent="0.3">
      <c r="A251" s="104" t="s">
        <v>686</v>
      </c>
      <c r="B251" s="121" t="s">
        <v>662</v>
      </c>
      <c r="C251" s="162"/>
      <c r="D251" s="165"/>
      <c r="F251" s="161">
        <f t="shared" si="9"/>
        <v>0</v>
      </c>
      <c r="G251" s="161">
        <f t="shared" si="10"/>
        <v>0</v>
      </c>
    </row>
    <row r="252" spans="1:7" outlineLevel="1" x14ac:dyDescent="0.3">
      <c r="A252" s="104" t="s">
        <v>687</v>
      </c>
      <c r="B252" s="121" t="s">
        <v>664</v>
      </c>
      <c r="C252" s="162"/>
      <c r="D252" s="165"/>
      <c r="F252" s="161">
        <f t="shared" si="9"/>
        <v>0</v>
      </c>
      <c r="G252" s="161">
        <f t="shared" si="10"/>
        <v>0</v>
      </c>
    </row>
    <row r="253" spans="1:7" outlineLevel="1" x14ac:dyDescent="0.3">
      <c r="A253" s="104" t="s">
        <v>688</v>
      </c>
      <c r="B253" s="121" t="s">
        <v>666</v>
      </c>
      <c r="C253" s="162"/>
      <c r="D253" s="165"/>
      <c r="F253" s="161">
        <f t="shared" si="9"/>
        <v>0</v>
      </c>
      <c r="G253" s="161">
        <f t="shared" si="10"/>
        <v>0</v>
      </c>
    </row>
    <row r="254" spans="1:7" outlineLevel="1" x14ac:dyDescent="0.3">
      <c r="A254" s="104" t="s">
        <v>689</v>
      </c>
      <c r="B254" s="121" t="s">
        <v>668</v>
      </c>
      <c r="C254" s="162"/>
      <c r="D254" s="165"/>
      <c r="F254" s="161">
        <f t="shared" si="9"/>
        <v>0</v>
      </c>
      <c r="G254" s="161">
        <f t="shared" si="10"/>
        <v>0</v>
      </c>
    </row>
    <row r="255" spans="1:7" outlineLevel="1" x14ac:dyDescent="0.3">
      <c r="A255" s="104" t="s">
        <v>690</v>
      </c>
      <c r="B255" s="121" t="s">
        <v>670</v>
      </c>
      <c r="C255" s="162"/>
      <c r="D255" s="165"/>
      <c r="F255" s="161">
        <f t="shared" si="9"/>
        <v>0</v>
      </c>
      <c r="G255" s="161">
        <f t="shared" si="10"/>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311">
        <v>1</v>
      </c>
      <c r="E260" s="120"/>
      <c r="F260" s="120"/>
      <c r="G260" s="120"/>
    </row>
    <row r="261" spans="1:14" x14ac:dyDescent="0.3">
      <c r="A261" s="104" t="s">
        <v>697</v>
      </c>
      <c r="B261" s="104" t="s">
        <v>698</v>
      </c>
      <c r="C261" s="311">
        <v>0</v>
      </c>
      <c r="E261" s="120"/>
      <c r="F261" s="120"/>
    </row>
    <row r="262" spans="1:14" x14ac:dyDescent="0.3">
      <c r="A262" s="104" t="s">
        <v>699</v>
      </c>
      <c r="B262" s="104" t="s">
        <v>700</v>
      </c>
      <c r="C262" s="311">
        <v>0</v>
      </c>
      <c r="E262" s="120"/>
      <c r="F262" s="120"/>
    </row>
    <row r="263" spans="1:14" s="217" customFormat="1" x14ac:dyDescent="0.3">
      <c r="A263" s="218" t="s">
        <v>701</v>
      </c>
      <c r="B263" s="218" t="s">
        <v>2154</v>
      </c>
      <c r="C263" s="311">
        <v>0</v>
      </c>
      <c r="D263" s="218"/>
      <c r="E263" s="185"/>
      <c r="F263" s="185"/>
      <c r="G263" s="216"/>
    </row>
    <row r="264" spans="1:14" x14ac:dyDescent="0.3">
      <c r="A264" s="218" t="s">
        <v>1343</v>
      </c>
      <c r="B264" s="125" t="s">
        <v>1335</v>
      </c>
      <c r="C264" s="311">
        <v>0</v>
      </c>
      <c r="D264" s="131"/>
      <c r="E264" s="131"/>
      <c r="F264" s="132"/>
      <c r="G264" s="132"/>
      <c r="H264" s="100"/>
      <c r="I264" s="104"/>
      <c r="J264" s="104"/>
      <c r="K264" s="104"/>
      <c r="L264" s="100"/>
      <c r="M264" s="100"/>
      <c r="N264" s="100"/>
    </row>
    <row r="265" spans="1:14" x14ac:dyDescent="0.3">
      <c r="A265" s="218" t="s">
        <v>2155</v>
      </c>
      <c r="B265" s="104" t="s">
        <v>94</v>
      </c>
      <c r="C265" s="311">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311">
        <v>1</v>
      </c>
      <c r="E277" s="100"/>
      <c r="F277" s="100"/>
    </row>
    <row r="278" spans="1:7" x14ac:dyDescent="0.3">
      <c r="A278" s="104" t="s">
        <v>717</v>
      </c>
      <c r="B278" s="104" t="s">
        <v>718</v>
      </c>
      <c r="C278" s="311">
        <v>0</v>
      </c>
      <c r="E278" s="100"/>
      <c r="F278" s="100"/>
    </row>
    <row r="279" spans="1:7" x14ac:dyDescent="0.3">
      <c r="A279" s="104" t="s">
        <v>719</v>
      </c>
      <c r="B279" s="104" t="s">
        <v>94</v>
      </c>
      <c r="C279" s="311">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84" t="s">
        <v>2743</v>
      </c>
      <c r="C287" s="199">
        <v>46.330025730000003</v>
      </c>
      <c r="D287" s="349">
        <v>157</v>
      </c>
      <c r="E287" s="207"/>
      <c r="F287" s="198">
        <f>IF($C$305=0,"",IF(C287="[For completion]","",C287/$C$305))</f>
        <v>2.5520518771593162E-3</v>
      </c>
      <c r="G287" s="198">
        <f>IF($D$305=0,"",IF(D287="[For completion]","",D287/$D$305))</f>
        <v>1.4837356115447861E-3</v>
      </c>
    </row>
    <row r="288" spans="1:7" s="170" customFormat="1" x14ac:dyDescent="0.3">
      <c r="A288" s="283" t="s">
        <v>1929</v>
      </c>
      <c r="B288" s="284" t="s">
        <v>2744</v>
      </c>
      <c r="C288" s="199">
        <v>12.567289010000001</v>
      </c>
      <c r="D288" s="349">
        <v>44</v>
      </c>
      <c r="E288" s="207"/>
      <c r="F288" s="198">
        <f t="shared" ref="F288:F304" si="11">IF($C$305=0,"",IF(C288="[For completion]","",C288/$C$305))</f>
        <v>6.9225891856145418E-4</v>
      </c>
      <c r="G288" s="198">
        <f t="shared" ref="G288:G304" si="12">IF($D$305=0,"",IF(D288="[For completion]","",D288/$D$305))</f>
        <v>4.1582399304439867E-4</v>
      </c>
    </row>
    <row r="289" spans="1:7" s="170" customFormat="1" x14ac:dyDescent="0.3">
      <c r="A289" s="283" t="s">
        <v>1930</v>
      </c>
      <c r="B289" s="284"/>
      <c r="C289" s="199"/>
      <c r="D289" s="349"/>
      <c r="E289" s="207"/>
      <c r="F289" s="198">
        <f t="shared" si="11"/>
        <v>0</v>
      </c>
      <c r="G289" s="198">
        <f t="shared" si="12"/>
        <v>0</v>
      </c>
    </row>
    <row r="290" spans="1:7" s="170" customFormat="1" x14ac:dyDescent="0.3">
      <c r="A290" s="283" t="s">
        <v>1931</v>
      </c>
      <c r="B290" s="206"/>
      <c r="C290" s="199"/>
      <c r="D290" s="205"/>
      <c r="E290" s="207"/>
      <c r="F290" s="198">
        <f t="shared" si="11"/>
        <v>0</v>
      </c>
      <c r="G290" s="198">
        <f t="shared" si="12"/>
        <v>0</v>
      </c>
    </row>
    <row r="291" spans="1:7" s="170" customFormat="1" x14ac:dyDescent="0.3">
      <c r="A291" s="283" t="s">
        <v>1932</v>
      </c>
      <c r="B291" s="206"/>
      <c r="C291" s="199"/>
      <c r="D291" s="205"/>
      <c r="E291" s="207"/>
      <c r="F291" s="198">
        <f t="shared" si="11"/>
        <v>0</v>
      </c>
      <c r="G291" s="198">
        <f t="shared" si="12"/>
        <v>0</v>
      </c>
    </row>
    <row r="292" spans="1:7" s="170" customFormat="1" x14ac:dyDescent="0.3">
      <c r="A292" s="283" t="s">
        <v>1933</v>
      </c>
      <c r="B292" s="206"/>
      <c r="C292" s="199"/>
      <c r="D292" s="205"/>
      <c r="E292" s="207"/>
      <c r="F292" s="198">
        <f t="shared" si="11"/>
        <v>0</v>
      </c>
      <c r="G292" s="198">
        <f t="shared" si="12"/>
        <v>0</v>
      </c>
    </row>
    <row r="293" spans="1:7" s="170" customFormat="1" x14ac:dyDescent="0.3">
      <c r="A293" s="283" t="s">
        <v>1934</v>
      </c>
      <c r="B293" s="206"/>
      <c r="C293" s="199"/>
      <c r="D293" s="205"/>
      <c r="E293" s="207"/>
      <c r="F293" s="198">
        <f t="shared" si="11"/>
        <v>0</v>
      </c>
      <c r="G293" s="198">
        <f t="shared" si="12"/>
        <v>0</v>
      </c>
    </row>
    <row r="294" spans="1:7" s="170" customFormat="1" x14ac:dyDescent="0.3">
      <c r="A294" s="283" t="s">
        <v>1935</v>
      </c>
      <c r="B294" s="206"/>
      <c r="C294" s="199"/>
      <c r="D294" s="205"/>
      <c r="E294" s="207"/>
      <c r="F294" s="198">
        <f t="shared" si="11"/>
        <v>0</v>
      </c>
      <c r="G294" s="198">
        <f t="shared" si="12"/>
        <v>0</v>
      </c>
    </row>
    <row r="295" spans="1:7" s="170" customFormat="1" x14ac:dyDescent="0.3">
      <c r="A295" s="283" t="s">
        <v>1936</v>
      </c>
      <c r="B295" s="224"/>
      <c r="C295" s="199"/>
      <c r="D295" s="205"/>
      <c r="E295" s="207"/>
      <c r="F295" s="198">
        <f t="shared" si="11"/>
        <v>0</v>
      </c>
      <c r="G295" s="198">
        <f t="shared" si="12"/>
        <v>0</v>
      </c>
    </row>
    <row r="296" spans="1:7" s="170" customFormat="1" x14ac:dyDescent="0.3">
      <c r="A296" s="283" t="s">
        <v>1937</v>
      </c>
      <c r="B296" s="206"/>
      <c r="C296" s="199"/>
      <c r="D296" s="205"/>
      <c r="E296" s="207"/>
      <c r="F296" s="198">
        <f t="shared" si="11"/>
        <v>0</v>
      </c>
      <c r="G296" s="198">
        <f t="shared" si="12"/>
        <v>0</v>
      </c>
    </row>
    <row r="297" spans="1:7" s="170" customFormat="1" x14ac:dyDescent="0.3">
      <c r="A297" s="283" t="s">
        <v>1938</v>
      </c>
      <c r="B297" s="206"/>
      <c r="C297" s="199"/>
      <c r="D297" s="205"/>
      <c r="E297" s="207"/>
      <c r="F297" s="198">
        <f t="shared" si="11"/>
        <v>0</v>
      </c>
      <c r="G297" s="198">
        <f t="shared" si="12"/>
        <v>0</v>
      </c>
    </row>
    <row r="298" spans="1:7" s="170" customFormat="1" x14ac:dyDescent="0.3">
      <c r="A298" s="283" t="s">
        <v>1939</v>
      </c>
      <c r="B298" s="206"/>
      <c r="C298" s="199"/>
      <c r="D298" s="205"/>
      <c r="E298" s="207"/>
      <c r="F298" s="198">
        <f t="shared" si="11"/>
        <v>0</v>
      </c>
      <c r="G298" s="198">
        <f t="shared" si="12"/>
        <v>0</v>
      </c>
    </row>
    <row r="299" spans="1:7" s="170" customFormat="1" x14ac:dyDescent="0.3">
      <c r="A299" s="283" t="s">
        <v>1940</v>
      </c>
      <c r="B299" s="206"/>
      <c r="C299" s="199"/>
      <c r="D299" s="205"/>
      <c r="E299" s="207"/>
      <c r="F299" s="198">
        <f t="shared" si="11"/>
        <v>0</v>
      </c>
      <c r="G299" s="198">
        <f t="shared" si="12"/>
        <v>0</v>
      </c>
    </row>
    <row r="300" spans="1:7" s="170" customFormat="1" x14ac:dyDescent="0.3">
      <c r="A300" s="283" t="s">
        <v>1941</v>
      </c>
      <c r="B300" s="206"/>
      <c r="C300" s="199"/>
      <c r="D300" s="205"/>
      <c r="E300" s="207"/>
      <c r="F300" s="198">
        <f t="shared" si="11"/>
        <v>0</v>
      </c>
      <c r="G300" s="198">
        <f t="shared" si="12"/>
        <v>0</v>
      </c>
    </row>
    <row r="301" spans="1:7" s="170" customFormat="1" x14ac:dyDescent="0.3">
      <c r="A301" s="283" t="s">
        <v>1942</v>
      </c>
      <c r="B301" s="206"/>
      <c r="C301" s="199"/>
      <c r="D301" s="205"/>
      <c r="E301" s="207"/>
      <c r="F301" s="198">
        <f t="shared" si="11"/>
        <v>0</v>
      </c>
      <c r="G301" s="198">
        <f t="shared" si="12"/>
        <v>0</v>
      </c>
    </row>
    <row r="302" spans="1:7" s="170" customFormat="1" x14ac:dyDescent="0.3">
      <c r="A302" s="283" t="s">
        <v>1943</v>
      </c>
      <c r="B302" s="206"/>
      <c r="C302" s="199"/>
      <c r="D302" s="205"/>
      <c r="E302" s="207"/>
      <c r="F302" s="198">
        <f t="shared" si="11"/>
        <v>0</v>
      </c>
      <c r="G302" s="198">
        <f t="shared" si="12"/>
        <v>0</v>
      </c>
    </row>
    <row r="303" spans="1:7" s="170" customFormat="1" x14ac:dyDescent="0.3">
      <c r="A303" s="283" t="s">
        <v>1944</v>
      </c>
      <c r="B303" s="206"/>
      <c r="C303" s="199"/>
      <c r="D303" s="205"/>
      <c r="E303" s="207"/>
      <c r="F303" s="198">
        <f t="shared" si="11"/>
        <v>0</v>
      </c>
      <c r="G303" s="198">
        <f t="shared" si="12"/>
        <v>0</v>
      </c>
    </row>
    <row r="304" spans="1:7" s="170" customFormat="1" x14ac:dyDescent="0.3">
      <c r="A304" s="283" t="s">
        <v>1945</v>
      </c>
      <c r="B304" s="206" t="s">
        <v>1983</v>
      </c>
      <c r="C304" s="199">
        <v>18095.132446430005</v>
      </c>
      <c r="D304" s="349">
        <v>105613</v>
      </c>
      <c r="E304" s="207"/>
      <c r="F304" s="198">
        <f t="shared" si="11"/>
        <v>0.99675568920427926</v>
      </c>
      <c r="G304" s="198">
        <f t="shared" si="12"/>
        <v>0.99810044039541079</v>
      </c>
    </row>
    <row r="305" spans="1:7" s="170" customFormat="1" x14ac:dyDescent="0.3">
      <c r="A305" s="283" t="s">
        <v>1946</v>
      </c>
      <c r="B305" s="206" t="s">
        <v>96</v>
      </c>
      <c r="C305" s="199">
        <f>SUM(C287:C304)</f>
        <v>18154.029761170004</v>
      </c>
      <c r="D305" s="205">
        <f>SUM(D287:D304)</f>
        <v>105814</v>
      </c>
      <c r="E305" s="207"/>
      <c r="F305" s="250">
        <f>SUM(F287:F304)</f>
        <v>1</v>
      </c>
      <c r="G305" s="250">
        <f>SUM(G287:G304)</f>
        <v>1</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84" t="s">
        <v>2745</v>
      </c>
      <c r="C310" s="199">
        <v>12.327548820000002</v>
      </c>
      <c r="D310" s="349">
        <v>43</v>
      </c>
      <c r="E310" s="225"/>
      <c r="F310" s="198">
        <f>IF($C$328=0,"",IF(C310="[For completion]","",C310/$C$328))</f>
        <v>6.7905302471011903E-4</v>
      </c>
      <c r="G310" s="198">
        <f>IF($D$328=0,"",IF(D310="[For completion]","",D310/$D$328))</f>
        <v>4.0637344774793505E-4</v>
      </c>
    </row>
    <row r="311" spans="1:7" s="212" customFormat="1" x14ac:dyDescent="0.3">
      <c r="A311" s="283" t="s">
        <v>1951</v>
      </c>
      <c r="B311" s="284" t="s">
        <v>2746</v>
      </c>
      <c r="C311" s="199">
        <v>327.66827676653128</v>
      </c>
      <c r="D311" s="349">
        <v>1117</v>
      </c>
      <c r="E311" s="225"/>
      <c r="F311" s="312">
        <f t="shared" ref="F311:F327" si="13">IF($C$328=0,"",IF(C311="[For completion]","",C311/$C$328))</f>
        <v>1.8049341169825962E-2</v>
      </c>
      <c r="G311" s="312">
        <f t="shared" ref="G311:G327" si="14">IF($D$328=0,"",IF(D311="[For completion]","",D311/$D$328))</f>
        <v>1.0556259096149849E-2</v>
      </c>
    </row>
    <row r="312" spans="1:7" s="212" customFormat="1" x14ac:dyDescent="0.3">
      <c r="A312" s="283" t="s">
        <v>1952</v>
      </c>
      <c r="B312" s="284" t="s">
        <v>2747</v>
      </c>
      <c r="C312" s="199">
        <v>2305.2785573219271</v>
      </c>
      <c r="D312" s="349">
        <v>10982</v>
      </c>
      <c r="E312" s="225"/>
      <c r="F312" s="312">
        <f t="shared" si="13"/>
        <v>0.1269843989268285</v>
      </c>
      <c r="G312" s="312">
        <f t="shared" si="14"/>
        <v>0.10378588844576332</v>
      </c>
    </row>
    <row r="313" spans="1:7" s="212" customFormat="1" x14ac:dyDescent="0.3">
      <c r="A313" s="283" t="s">
        <v>1953</v>
      </c>
      <c r="B313" s="284" t="s">
        <v>2748</v>
      </c>
      <c r="C313" s="199">
        <v>2759.2373455599782</v>
      </c>
      <c r="D313" s="349">
        <v>11732</v>
      </c>
      <c r="E313" s="225"/>
      <c r="F313" s="312">
        <f t="shared" si="13"/>
        <v>0.15199035045440792</v>
      </c>
      <c r="G313" s="312">
        <f t="shared" si="14"/>
        <v>0.11087379741811103</v>
      </c>
    </row>
    <row r="314" spans="1:7" s="212" customFormat="1" x14ac:dyDescent="0.3">
      <c r="A314" s="283" t="s">
        <v>1954</v>
      </c>
      <c r="B314" s="284" t="s">
        <v>2749</v>
      </c>
      <c r="C314" s="199">
        <v>3748.9505879969788</v>
      </c>
      <c r="D314" s="349">
        <v>22996</v>
      </c>
      <c r="E314" s="225"/>
      <c r="F314" s="312">
        <f t="shared" si="13"/>
        <v>0.2065079014035596</v>
      </c>
      <c r="G314" s="312">
        <f t="shared" si="14"/>
        <v>0.21732473963747709</v>
      </c>
    </row>
    <row r="315" spans="1:7" s="212" customFormat="1" x14ac:dyDescent="0.3">
      <c r="A315" s="283" t="s">
        <v>1955</v>
      </c>
      <c r="B315" s="284" t="s">
        <v>2750</v>
      </c>
      <c r="C315" s="199">
        <v>3608.4031724817542</v>
      </c>
      <c r="D315" s="349">
        <v>21020</v>
      </c>
      <c r="E315" s="225"/>
      <c r="F315" s="312">
        <f t="shared" si="13"/>
        <v>0.19876596105399355</v>
      </c>
      <c r="G315" s="312">
        <f t="shared" si="14"/>
        <v>0.19865046213166498</v>
      </c>
    </row>
    <row r="316" spans="1:7" s="212" customFormat="1" x14ac:dyDescent="0.3">
      <c r="A316" s="283" t="s">
        <v>1956</v>
      </c>
      <c r="B316" s="284" t="s">
        <v>2751</v>
      </c>
      <c r="C316" s="199">
        <v>4580.2538572134299</v>
      </c>
      <c r="D316" s="349">
        <v>32659</v>
      </c>
      <c r="E316" s="225"/>
      <c r="F316" s="312">
        <f t="shared" si="13"/>
        <v>0.25229956750485366</v>
      </c>
      <c r="G316" s="312">
        <f t="shared" si="14"/>
        <v>0.3086453588372049</v>
      </c>
    </row>
    <row r="317" spans="1:7" s="212" customFormat="1" x14ac:dyDescent="0.3">
      <c r="A317" s="283" t="s">
        <v>1957</v>
      </c>
      <c r="B317" s="224"/>
      <c r="C317" s="199"/>
      <c r="D317" s="222"/>
      <c r="E317" s="225"/>
      <c r="F317" s="312">
        <f t="shared" si="13"/>
        <v>0</v>
      </c>
      <c r="G317" s="312">
        <f t="shared" si="14"/>
        <v>0</v>
      </c>
    </row>
    <row r="318" spans="1:7" s="212" customFormat="1" x14ac:dyDescent="0.3">
      <c r="A318" s="283" t="s">
        <v>1958</v>
      </c>
      <c r="B318" s="224"/>
      <c r="C318" s="199"/>
      <c r="D318" s="222"/>
      <c r="E318" s="225"/>
      <c r="F318" s="312">
        <f t="shared" si="13"/>
        <v>0</v>
      </c>
      <c r="G318" s="312">
        <f t="shared" si="14"/>
        <v>0</v>
      </c>
    </row>
    <row r="319" spans="1:7" s="212" customFormat="1" x14ac:dyDescent="0.3">
      <c r="A319" s="283" t="s">
        <v>1959</v>
      </c>
      <c r="B319" s="224"/>
      <c r="C319" s="199"/>
      <c r="D319" s="222"/>
      <c r="E319" s="225"/>
      <c r="F319" s="312">
        <f t="shared" si="13"/>
        <v>0</v>
      </c>
      <c r="G319" s="312">
        <f t="shared" si="14"/>
        <v>0</v>
      </c>
    </row>
    <row r="320" spans="1:7" s="212" customFormat="1" x14ac:dyDescent="0.3">
      <c r="A320" s="283" t="s">
        <v>2060</v>
      </c>
      <c r="B320" s="224"/>
      <c r="C320" s="199"/>
      <c r="D320" s="222"/>
      <c r="E320" s="225"/>
      <c r="F320" s="312">
        <f t="shared" si="13"/>
        <v>0</v>
      </c>
      <c r="G320" s="312">
        <f t="shared" si="14"/>
        <v>0</v>
      </c>
    </row>
    <row r="321" spans="1:7" s="212" customFormat="1" x14ac:dyDescent="0.3">
      <c r="A321" s="283" t="s">
        <v>2100</v>
      </c>
      <c r="B321" s="224"/>
      <c r="C321" s="199"/>
      <c r="D321" s="222"/>
      <c r="E321" s="225"/>
      <c r="F321" s="312">
        <f>IF($C$328=0,"",IF(C321="[For completion]","",C321/$C$328))</f>
        <v>0</v>
      </c>
      <c r="G321" s="312">
        <f t="shared" si="14"/>
        <v>0</v>
      </c>
    </row>
    <row r="322" spans="1:7" s="212" customFormat="1" x14ac:dyDescent="0.3">
      <c r="A322" s="283" t="s">
        <v>2101</v>
      </c>
      <c r="B322" s="224"/>
      <c r="C322" s="199"/>
      <c r="D322" s="222"/>
      <c r="E322" s="225"/>
      <c r="F322" s="312">
        <f t="shared" si="13"/>
        <v>0</v>
      </c>
      <c r="G322" s="312">
        <f t="shared" si="14"/>
        <v>0</v>
      </c>
    </row>
    <row r="323" spans="1:7" s="212" customFormat="1" x14ac:dyDescent="0.3">
      <c r="A323" s="283" t="s">
        <v>2102</v>
      </c>
      <c r="B323" s="224"/>
      <c r="C323" s="199"/>
      <c r="D323" s="222"/>
      <c r="E323" s="225"/>
      <c r="F323" s="312">
        <f t="shared" si="13"/>
        <v>0</v>
      </c>
      <c r="G323" s="312">
        <f t="shared" si="14"/>
        <v>0</v>
      </c>
    </row>
    <row r="324" spans="1:7" s="212" customFormat="1" x14ac:dyDescent="0.3">
      <c r="A324" s="283" t="s">
        <v>2103</v>
      </c>
      <c r="B324" s="224"/>
      <c r="C324" s="199"/>
      <c r="D324" s="222"/>
      <c r="E324" s="225"/>
      <c r="F324" s="312">
        <f t="shared" si="13"/>
        <v>0</v>
      </c>
      <c r="G324" s="312">
        <f t="shared" si="14"/>
        <v>0</v>
      </c>
    </row>
    <row r="325" spans="1:7" s="212" customFormat="1" x14ac:dyDescent="0.3">
      <c r="A325" s="283" t="s">
        <v>2104</v>
      </c>
      <c r="B325" s="224"/>
      <c r="C325" s="199"/>
      <c r="D325" s="222"/>
      <c r="E325" s="225"/>
      <c r="F325" s="312">
        <f t="shared" si="13"/>
        <v>0</v>
      </c>
      <c r="G325" s="312">
        <f t="shared" si="14"/>
        <v>0</v>
      </c>
    </row>
    <row r="326" spans="1:7" s="212" customFormat="1" x14ac:dyDescent="0.3">
      <c r="A326" s="283" t="s">
        <v>2105</v>
      </c>
      <c r="B326" s="224"/>
      <c r="C326" s="199"/>
      <c r="D326" s="222"/>
      <c r="E326" s="225"/>
      <c r="F326" s="312">
        <f t="shared" si="13"/>
        <v>0</v>
      </c>
      <c r="G326" s="312">
        <f t="shared" si="14"/>
        <v>0</v>
      </c>
    </row>
    <row r="327" spans="1:7" s="212" customFormat="1" x14ac:dyDescent="0.3">
      <c r="A327" s="283" t="s">
        <v>2106</v>
      </c>
      <c r="B327" s="224" t="s">
        <v>1983</v>
      </c>
      <c r="C327" s="199">
        <v>811.91041500939014</v>
      </c>
      <c r="D327" s="349">
        <v>5265</v>
      </c>
      <c r="E327" s="225"/>
      <c r="F327" s="312">
        <f t="shared" si="13"/>
        <v>4.4723426461820683E-2</v>
      </c>
      <c r="G327" s="312">
        <f t="shared" si="14"/>
        <v>4.9757120985880886E-2</v>
      </c>
    </row>
    <row r="328" spans="1:7" s="212" customFormat="1" x14ac:dyDescent="0.3">
      <c r="A328" s="283" t="s">
        <v>2107</v>
      </c>
      <c r="B328" s="224" t="s">
        <v>96</v>
      </c>
      <c r="C328" s="199">
        <f>SUM(C310:C327)</f>
        <v>18154.02976116999</v>
      </c>
      <c r="D328" s="222">
        <f>SUM(D310:D327)</f>
        <v>105814</v>
      </c>
      <c r="E328" s="225"/>
      <c r="F328" s="250">
        <f>SUM(F310:F327)</f>
        <v>1</v>
      </c>
      <c r="G328" s="250">
        <f>SUM(G310:G327)</f>
        <v>1</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v>198.45505130630121</v>
      </c>
      <c r="D333" s="349">
        <v>1323</v>
      </c>
      <c r="E333" s="207"/>
      <c r="F333" s="198">
        <f>IF($C$346=0,"",IF(C333="[For completion]","",C333/$C$346))</f>
        <v>1.0931735483368026E-2</v>
      </c>
      <c r="G333" s="198">
        <f>IF($D$346=0,"",IF(D333="[For completion]","",D333/$D$346))</f>
        <v>1.2503071427221351E-2</v>
      </c>
    </row>
    <row r="334" spans="1:7" s="170" customFormat="1" x14ac:dyDescent="0.3">
      <c r="A334" s="283" t="s">
        <v>2111</v>
      </c>
      <c r="B334" s="206" t="s">
        <v>1583</v>
      </c>
      <c r="C334" s="199">
        <v>637.22224763308793</v>
      </c>
      <c r="D334" s="349">
        <v>4123</v>
      </c>
      <c r="E334" s="207"/>
      <c r="F334" s="312">
        <f t="shared" ref="F334:F345" si="15">IF($C$346=0,"",IF(C334="[For completion]","",C334/$C$346))</f>
        <v>3.5100870496315634E-2</v>
      </c>
      <c r="G334" s="312">
        <f t="shared" ref="G334:G345" si="16">IF($D$346=0,"",IF(D334="[For completion]","",D334/$D$346))</f>
        <v>3.8964598257319447E-2</v>
      </c>
    </row>
    <row r="335" spans="1:7" s="170" customFormat="1" x14ac:dyDescent="0.3">
      <c r="A335" s="283" t="s">
        <v>2112</v>
      </c>
      <c r="B335" s="298" t="s">
        <v>2262</v>
      </c>
      <c r="C335" s="199">
        <v>720.4133842697554</v>
      </c>
      <c r="D335" s="349">
        <v>5366</v>
      </c>
      <c r="E335" s="207"/>
      <c r="F335" s="312">
        <f t="shared" si="15"/>
        <v>3.9683386760258677E-2</v>
      </c>
      <c r="G335" s="312">
        <f t="shared" si="16"/>
        <v>5.071162606082371E-2</v>
      </c>
    </row>
    <row r="336" spans="1:7" s="170" customFormat="1" x14ac:dyDescent="0.3">
      <c r="A336" s="283" t="s">
        <v>2113</v>
      </c>
      <c r="B336" s="206" t="s">
        <v>1584</v>
      </c>
      <c r="C336" s="199">
        <v>815.07760330495944</v>
      </c>
      <c r="D336" s="349">
        <v>6518</v>
      </c>
      <c r="E336" s="207"/>
      <c r="F336" s="312">
        <f t="shared" si="15"/>
        <v>4.4897888459362593E-2</v>
      </c>
      <c r="G336" s="312">
        <f t="shared" si="16"/>
        <v>6.1598654242349782E-2</v>
      </c>
    </row>
    <row r="337" spans="1:7" s="170" customFormat="1" x14ac:dyDescent="0.3">
      <c r="A337" s="283" t="s">
        <v>2114</v>
      </c>
      <c r="B337" s="206" t="s">
        <v>1585</v>
      </c>
      <c r="C337" s="199">
        <v>1246.498786235652</v>
      </c>
      <c r="D337" s="349">
        <v>9780</v>
      </c>
      <c r="E337" s="207"/>
      <c r="F337" s="312">
        <f t="shared" si="15"/>
        <v>6.8662374284623698E-2</v>
      </c>
      <c r="G337" s="312">
        <f t="shared" si="16"/>
        <v>9.2426332999414065E-2</v>
      </c>
    </row>
    <row r="338" spans="1:7" s="170" customFormat="1" x14ac:dyDescent="0.3">
      <c r="A338" s="283" t="s">
        <v>2115</v>
      </c>
      <c r="B338" s="206" t="s">
        <v>1586</v>
      </c>
      <c r="C338" s="199">
        <v>848.53361084568041</v>
      </c>
      <c r="D338" s="349">
        <v>5844</v>
      </c>
      <c r="E338" s="207"/>
      <c r="F338" s="312">
        <f t="shared" si="15"/>
        <v>4.6740785489986648E-2</v>
      </c>
      <c r="G338" s="312">
        <f t="shared" si="16"/>
        <v>5.5228986712533311E-2</v>
      </c>
    </row>
    <row r="339" spans="1:7" s="170" customFormat="1" x14ac:dyDescent="0.3">
      <c r="A339" s="283" t="s">
        <v>2116</v>
      </c>
      <c r="B339" s="206" t="s">
        <v>1587</v>
      </c>
      <c r="C339" s="199">
        <v>706.53801850670845</v>
      </c>
      <c r="D339" s="349">
        <v>3860</v>
      </c>
      <c r="E339" s="207"/>
      <c r="F339" s="312">
        <f t="shared" si="15"/>
        <v>3.8919073495072495E-2</v>
      </c>
      <c r="G339" s="312">
        <f t="shared" si="16"/>
        <v>3.6479104844349519E-2</v>
      </c>
    </row>
    <row r="340" spans="1:7" s="170" customFormat="1" x14ac:dyDescent="0.3">
      <c r="A340" s="283" t="s">
        <v>2117</v>
      </c>
      <c r="B340" s="206" t="s">
        <v>1588</v>
      </c>
      <c r="C340" s="199">
        <v>698.41445144263776</v>
      </c>
      <c r="D340" s="349">
        <v>3518</v>
      </c>
      <c r="E340" s="207"/>
      <c r="F340" s="312">
        <f t="shared" si="15"/>
        <v>3.8471593394458888E-2</v>
      </c>
      <c r="G340" s="312">
        <f t="shared" si="16"/>
        <v>3.3247018352958964E-2</v>
      </c>
    </row>
    <row r="341" spans="1:7" s="170" customFormat="1" x14ac:dyDescent="0.3">
      <c r="A341" s="314" t="s">
        <v>2118</v>
      </c>
      <c r="B341" s="315" t="s">
        <v>2635</v>
      </c>
      <c r="C341" s="199">
        <v>1503.8744468213119</v>
      </c>
      <c r="D341" s="349">
        <v>8243</v>
      </c>
      <c r="E341" s="324"/>
      <c r="F341" s="312">
        <f t="shared" si="15"/>
        <v>8.2839703724512881E-2</v>
      </c>
      <c r="G341" s="312">
        <f t="shared" si="16"/>
        <v>7.7900844878749501E-2</v>
      </c>
    </row>
    <row r="342" spans="1:7" s="170" customFormat="1" x14ac:dyDescent="0.3">
      <c r="A342" s="314" t="s">
        <v>2119</v>
      </c>
      <c r="B342" s="314" t="s">
        <v>2638</v>
      </c>
      <c r="C342" s="199">
        <v>3707.6205977728919</v>
      </c>
      <c r="D342" s="314">
        <v>24088</v>
      </c>
      <c r="E342" s="67"/>
      <c r="F342" s="312">
        <f t="shared" si="15"/>
        <v>0.20423127242543102</v>
      </c>
      <c r="G342" s="312">
        <f t="shared" si="16"/>
        <v>0.22764473510121533</v>
      </c>
    </row>
    <row r="343" spans="1:7" s="170" customFormat="1" x14ac:dyDescent="0.3">
      <c r="A343" s="314" t="s">
        <v>2120</v>
      </c>
      <c r="B343" s="314" t="s">
        <v>2636</v>
      </c>
      <c r="C343" s="199">
        <v>6775.9552564444793</v>
      </c>
      <c r="D343" s="314">
        <v>32145</v>
      </c>
      <c r="E343" s="67"/>
      <c r="F343" s="312">
        <f t="shared" si="15"/>
        <v>0.37324799758440963</v>
      </c>
      <c r="G343" s="312">
        <f t="shared" si="16"/>
        <v>0.30378777855482264</v>
      </c>
    </row>
    <row r="344" spans="1:7" s="308" customFormat="1" x14ac:dyDescent="0.3">
      <c r="A344" s="314" t="s">
        <v>2632</v>
      </c>
      <c r="B344" s="315" t="s">
        <v>2637</v>
      </c>
      <c r="C344" s="199">
        <v>294.89351661653131</v>
      </c>
      <c r="D344" s="314">
        <v>1003</v>
      </c>
      <c r="E344" s="324"/>
      <c r="F344" s="312">
        <f t="shared" si="15"/>
        <v>1.6243970098985115E-2</v>
      </c>
      <c r="G344" s="312">
        <f t="shared" si="16"/>
        <v>9.4788969323529974E-3</v>
      </c>
    </row>
    <row r="345" spans="1:7" s="308" customFormat="1" x14ac:dyDescent="0.3">
      <c r="A345" s="314" t="s">
        <v>2633</v>
      </c>
      <c r="B345" s="314" t="s">
        <v>1983</v>
      </c>
      <c r="C345" s="199">
        <v>0.53278996999999995</v>
      </c>
      <c r="D345" s="349">
        <v>3</v>
      </c>
      <c r="E345" s="67"/>
      <c r="F345" s="312">
        <f t="shared" si="15"/>
        <v>2.934830321472727E-5</v>
      </c>
      <c r="G345" s="312">
        <f t="shared" si="16"/>
        <v>2.8351635889390819E-5</v>
      </c>
    </row>
    <row r="346" spans="1:7" s="308" customFormat="1" x14ac:dyDescent="0.3">
      <c r="A346" s="314" t="s">
        <v>2634</v>
      </c>
      <c r="B346" s="315" t="s">
        <v>96</v>
      </c>
      <c r="C346" s="199">
        <f>SUM(C333:C345)</f>
        <v>18154.029761169997</v>
      </c>
      <c r="D346" s="314">
        <f>SUM(D333:D345)</f>
        <v>105814</v>
      </c>
      <c r="E346" s="324"/>
      <c r="F346" s="325">
        <f>SUM(F333:F345)</f>
        <v>1</v>
      </c>
      <c r="G346" s="325">
        <f>SUM(G333:G345)</f>
        <v>1</v>
      </c>
    </row>
    <row r="347" spans="1:7" s="308" customFormat="1" x14ac:dyDescent="0.3">
      <c r="A347" s="314" t="s">
        <v>2121</v>
      </c>
      <c r="B347" s="315"/>
      <c r="C347" s="199"/>
      <c r="D347" s="314"/>
      <c r="E347" s="324"/>
      <c r="F347" s="325"/>
      <c r="G347" s="325"/>
    </row>
    <row r="348" spans="1:7" s="308" customFormat="1" x14ac:dyDescent="0.3">
      <c r="A348" s="314" t="s">
        <v>2639</v>
      </c>
      <c r="B348" s="315"/>
      <c r="C348" s="199"/>
      <c r="D348" s="314"/>
      <c r="E348" s="324"/>
      <c r="F348" s="325"/>
      <c r="G348" s="325"/>
    </row>
    <row r="349" spans="1:7" s="308" customFormat="1" x14ac:dyDescent="0.3">
      <c r="A349" s="314" t="s">
        <v>2640</v>
      </c>
      <c r="B349" s="67"/>
      <c r="C349" s="67"/>
      <c r="D349" s="67"/>
      <c r="E349" s="67"/>
      <c r="F349" s="67"/>
      <c r="G349" s="67"/>
    </row>
    <row r="350" spans="1:7" s="308" customFormat="1" x14ac:dyDescent="0.3">
      <c r="A350" s="314" t="s">
        <v>2641</v>
      </c>
      <c r="B350" s="67"/>
      <c r="C350" s="67"/>
      <c r="D350" s="67"/>
      <c r="E350" s="67"/>
      <c r="F350" s="67"/>
      <c r="G350" s="67"/>
    </row>
    <row r="351" spans="1:7" s="308" customFormat="1" x14ac:dyDescent="0.3">
      <c r="A351" s="314" t="s">
        <v>2642</v>
      </c>
      <c r="B351" s="315"/>
      <c r="C351" s="199"/>
      <c r="D351" s="314"/>
      <c r="E351" s="324"/>
      <c r="F351" s="325"/>
      <c r="G351" s="325"/>
    </row>
    <row r="352" spans="1:7" s="308" customFormat="1" x14ac:dyDescent="0.3">
      <c r="A352" s="314" t="s">
        <v>2643</v>
      </c>
      <c r="B352" s="315"/>
      <c r="C352" s="199"/>
      <c r="D352" s="314"/>
      <c r="E352" s="324"/>
      <c r="F352" s="325"/>
      <c r="G352" s="325"/>
    </row>
    <row r="353" spans="1:7" s="308" customFormat="1" x14ac:dyDescent="0.3">
      <c r="A353" s="314" t="s">
        <v>2644</v>
      </c>
      <c r="B353" s="315"/>
      <c r="C353" s="199"/>
      <c r="D353" s="314"/>
      <c r="E353" s="324"/>
      <c r="F353" s="325"/>
      <c r="G353" s="325"/>
    </row>
    <row r="354" spans="1:7" s="308" customFormat="1" x14ac:dyDescent="0.3">
      <c r="A354" s="314" t="s">
        <v>2645</v>
      </c>
      <c r="B354" s="315"/>
      <c r="C354" s="199"/>
      <c r="D354" s="314"/>
      <c r="E354" s="324"/>
      <c r="F354" s="325"/>
      <c r="G354" s="325"/>
    </row>
    <row r="355" spans="1:7" s="170" customFormat="1" x14ac:dyDescent="0.3">
      <c r="A355" s="314" t="s">
        <v>2646</v>
      </c>
      <c r="B355" s="315"/>
      <c r="C355" s="314"/>
      <c r="D355" s="314"/>
      <c r="E355" s="324"/>
      <c r="F355" s="324"/>
      <c r="G355" s="324"/>
    </row>
    <row r="356" spans="1:7" s="308" customFormat="1" x14ac:dyDescent="0.3">
      <c r="A356" s="314" t="s">
        <v>2662</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v>8397.473144327294</v>
      </c>
      <c r="D358" s="349">
        <v>42011</v>
      </c>
      <c r="E358" s="225"/>
      <c r="F358" s="198">
        <f>IF($C$365=0,"",IF(C358="[For completion]","",C358/$C$365))</f>
        <v>0.46256799480899896</v>
      </c>
      <c r="G358" s="198">
        <f>IF($D$365=0,"",IF(D358="[For completion]","",D358/$D$365))</f>
        <v>0.39702685844973257</v>
      </c>
    </row>
    <row r="359" spans="1:7" s="170" customFormat="1" x14ac:dyDescent="0.3">
      <c r="A359" s="283" t="s">
        <v>2439</v>
      </c>
      <c r="B359" s="220" t="s">
        <v>1972</v>
      </c>
      <c r="C359" s="199">
        <v>9756.5566168426994</v>
      </c>
      <c r="D359" s="349">
        <v>63803</v>
      </c>
      <c r="E359" s="225"/>
      <c r="F359" s="198">
        <f t="shared" ref="F359:F364" si="17">IF($C$365=0,"",IF(C359="[For completion]","",C359/$C$365))</f>
        <v>0.53743200519100109</v>
      </c>
      <c r="G359" s="198">
        <f t="shared" ref="G359:G364" si="18">IF($D$365=0,"",IF(D359="[For completion]","",D359/$D$365))</f>
        <v>0.60297314155026749</v>
      </c>
    </row>
    <row r="360" spans="1:7" s="170" customFormat="1" x14ac:dyDescent="0.3">
      <c r="A360" s="283" t="s">
        <v>2440</v>
      </c>
      <c r="B360" s="224" t="s">
        <v>1973</v>
      </c>
      <c r="C360" s="199">
        <v>0</v>
      </c>
      <c r="D360" s="222">
        <v>0</v>
      </c>
      <c r="E360" s="225"/>
      <c r="F360" s="198">
        <f t="shared" si="17"/>
        <v>0</v>
      </c>
      <c r="G360" s="198">
        <f t="shared" si="18"/>
        <v>0</v>
      </c>
    </row>
    <row r="361" spans="1:7" s="170" customFormat="1" x14ac:dyDescent="0.3">
      <c r="A361" s="283" t="s">
        <v>2441</v>
      </c>
      <c r="B361" s="224" t="s">
        <v>1974</v>
      </c>
      <c r="C361" s="199">
        <v>0</v>
      </c>
      <c r="D361" s="222">
        <v>0</v>
      </c>
      <c r="E361" s="225"/>
      <c r="F361" s="198">
        <f t="shared" si="17"/>
        <v>0</v>
      </c>
      <c r="G361" s="198">
        <f t="shared" si="18"/>
        <v>0</v>
      </c>
    </row>
    <row r="362" spans="1:7" s="170" customFormat="1" x14ac:dyDescent="0.3">
      <c r="A362" s="283" t="s">
        <v>2442</v>
      </c>
      <c r="B362" s="224" t="s">
        <v>1975</v>
      </c>
      <c r="C362" s="199">
        <v>0</v>
      </c>
      <c r="D362" s="222">
        <v>0</v>
      </c>
      <c r="E362" s="225"/>
      <c r="F362" s="198">
        <f t="shared" si="17"/>
        <v>0</v>
      </c>
      <c r="G362" s="198">
        <f t="shared" si="18"/>
        <v>0</v>
      </c>
    </row>
    <row r="363" spans="1:7" s="170" customFormat="1" x14ac:dyDescent="0.3">
      <c r="A363" s="283" t="s">
        <v>2443</v>
      </c>
      <c r="B363" s="224" t="s">
        <v>1976</v>
      </c>
      <c r="C363" s="199">
        <v>0</v>
      </c>
      <c r="D363" s="222">
        <v>0</v>
      </c>
      <c r="E363" s="225"/>
      <c r="F363" s="198">
        <f t="shared" si="17"/>
        <v>0</v>
      </c>
      <c r="G363" s="198">
        <f t="shared" si="18"/>
        <v>0</v>
      </c>
    </row>
    <row r="364" spans="1:7" s="170" customFormat="1" x14ac:dyDescent="0.3">
      <c r="A364" s="283" t="s">
        <v>2444</v>
      </c>
      <c r="B364" s="224" t="s">
        <v>1590</v>
      </c>
      <c r="C364" s="199">
        <v>0</v>
      </c>
      <c r="D364" s="222">
        <v>0</v>
      </c>
      <c r="E364" s="225"/>
      <c r="F364" s="198">
        <f t="shared" si="17"/>
        <v>0</v>
      </c>
      <c r="G364" s="198">
        <f t="shared" si="18"/>
        <v>0</v>
      </c>
    </row>
    <row r="365" spans="1:7" s="170" customFormat="1" x14ac:dyDescent="0.3">
      <c r="A365" s="283" t="s">
        <v>2445</v>
      </c>
      <c r="B365" s="224" t="s">
        <v>96</v>
      </c>
      <c r="C365" s="199">
        <f>SUM(C358:C364)</f>
        <v>18154.029761169993</v>
      </c>
      <c r="D365" s="222">
        <f>SUM(D358:D364)</f>
        <v>105814</v>
      </c>
      <c r="E365" s="225"/>
      <c r="F365" s="250">
        <f>SUM(F358:F364)</f>
        <v>1</v>
      </c>
      <c r="G365" s="250">
        <f>SUM(G358:G364)</f>
        <v>1</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v>8819.1098366841761</v>
      </c>
      <c r="D368" s="349">
        <v>50502</v>
      </c>
      <c r="E368" s="225"/>
      <c r="F368" s="198">
        <f>IF($C$372=0,"",IF(C368="[For completion]","",C368/$C$372))</f>
        <v>0.48579350990971437</v>
      </c>
      <c r="G368" s="198">
        <f>IF($D$372=0,"",IF(D368="[For completion]","",D368/$D$372))</f>
        <v>0.47727143856200505</v>
      </c>
    </row>
    <row r="369" spans="1:7" s="170" customFormat="1" x14ac:dyDescent="0.3">
      <c r="A369" s="283" t="s">
        <v>2447</v>
      </c>
      <c r="B369" s="220" t="s">
        <v>2210</v>
      </c>
      <c r="C369" s="199">
        <v>9334.9199244857991</v>
      </c>
      <c r="D369" s="349">
        <v>55312</v>
      </c>
      <c r="E369" s="225"/>
      <c r="F369" s="198">
        <f>IF($C$372=0,"",IF(C369="[For completion]","",C369/$C$372))</f>
        <v>0.51420649009028563</v>
      </c>
      <c r="G369" s="198">
        <f>IF($D$372=0,"",IF(D369="[For completion]","",D369/$D$372))</f>
        <v>0.52272856143799495</v>
      </c>
    </row>
    <row r="370" spans="1:7" s="170" customFormat="1" x14ac:dyDescent="0.3">
      <c r="A370" s="283" t="s">
        <v>2448</v>
      </c>
      <c r="B370" s="224" t="s">
        <v>1590</v>
      </c>
      <c r="C370" s="199">
        <v>0</v>
      </c>
      <c r="D370" s="349">
        <v>0</v>
      </c>
      <c r="E370" s="225"/>
      <c r="F370" s="198">
        <f>IF($C$372=0,"",IF(C370="[For completion]","",C370/$C$372))</f>
        <v>0</v>
      </c>
      <c r="G370" s="198">
        <f>IF($D$372=0,"",IF(D370="[For completion]","",D370/$D$372))</f>
        <v>0</v>
      </c>
    </row>
    <row r="371" spans="1:7" s="170" customFormat="1" x14ac:dyDescent="0.3">
      <c r="A371" s="283" t="s">
        <v>2449</v>
      </c>
      <c r="B371" s="222" t="s">
        <v>1983</v>
      </c>
      <c r="C371" s="199">
        <v>0</v>
      </c>
      <c r="D371" s="349">
        <v>0</v>
      </c>
      <c r="E371" s="225"/>
      <c r="F371" s="198">
        <f>IF($C$372=0,"",IF(C371="[For completion]","",C371/$C$372))</f>
        <v>0</v>
      </c>
      <c r="G371" s="198">
        <f>IF($D$372=0,"",IF(D371="[For completion]","",D371/$D$372))</f>
        <v>0</v>
      </c>
    </row>
    <row r="372" spans="1:7" s="170" customFormat="1" x14ac:dyDescent="0.3">
      <c r="A372" s="283" t="s">
        <v>2450</v>
      </c>
      <c r="B372" s="224" t="s">
        <v>96</v>
      </c>
      <c r="C372" s="199">
        <f>SUM(C368:C371)</f>
        <v>18154.029761169975</v>
      </c>
      <c r="D372" s="222">
        <f>SUM(D368:D371)</f>
        <v>105814</v>
      </c>
      <c r="E372" s="225"/>
      <c r="F372" s="250">
        <f>SUM(F368:F371)</f>
        <v>1</v>
      </c>
      <c r="G372" s="250">
        <f>SUM(G368:G371)</f>
        <v>1</v>
      </c>
    </row>
    <row r="373" spans="1:7" s="170" customFormat="1" x14ac:dyDescent="0.3">
      <c r="A373" s="283" t="s">
        <v>2451</v>
      </c>
      <c r="B373" s="224"/>
      <c r="C373" s="222"/>
      <c r="D373" s="222"/>
      <c r="E373" s="225"/>
      <c r="F373" s="225"/>
      <c r="G373" s="225"/>
    </row>
    <row r="374" spans="1:7" s="170" customFormat="1" x14ac:dyDescent="0.3">
      <c r="A374" s="116"/>
      <c r="B374" s="116" t="s">
        <v>2626</v>
      </c>
      <c r="C374" s="116" t="s">
        <v>2623</v>
      </c>
      <c r="D374" s="116" t="s">
        <v>2624</v>
      </c>
      <c r="E374" s="116"/>
      <c r="F374" s="116" t="s">
        <v>2625</v>
      </c>
      <c r="G374" s="116"/>
    </row>
    <row r="375" spans="1:7" s="170" customFormat="1" x14ac:dyDescent="0.3">
      <c r="A375" s="283" t="s">
        <v>2452</v>
      </c>
      <c r="B375" s="224" t="s">
        <v>1971</v>
      </c>
      <c r="C375" s="326"/>
      <c r="D375" s="314"/>
      <c r="E375" s="299"/>
      <c r="F375" s="331"/>
      <c r="G375" s="198" t="str">
        <f>IF($D$393=0,"",IF(D375="[For completion]","",D375/$D$393))</f>
        <v/>
      </c>
    </row>
    <row r="376" spans="1:7" s="170" customFormat="1" x14ac:dyDescent="0.3">
      <c r="A376" s="283" t="s">
        <v>2453</v>
      </c>
      <c r="B376" s="224" t="s">
        <v>1972</v>
      </c>
      <c r="C376" s="326"/>
      <c r="D376" s="314"/>
      <c r="E376" s="299"/>
      <c r="F376" s="331"/>
      <c r="G376" s="198" t="str">
        <f t="shared" ref="G376:G393" si="19">IF($D$393=0,"",IF(D376="[For completion]","",D376/$D$393))</f>
        <v/>
      </c>
    </row>
    <row r="377" spans="1:7" s="170" customFormat="1" x14ac:dyDescent="0.3">
      <c r="A377" s="283" t="s">
        <v>2454</v>
      </c>
      <c r="B377" s="224" t="s">
        <v>1973</v>
      </c>
      <c r="C377" s="326"/>
      <c r="D377" s="314"/>
      <c r="E377" s="299"/>
      <c r="F377" s="331"/>
      <c r="G377" s="198" t="str">
        <f t="shared" si="19"/>
        <v/>
      </c>
    </row>
    <row r="378" spans="1:7" s="170" customFormat="1" x14ac:dyDescent="0.3">
      <c r="A378" s="283" t="s">
        <v>2455</v>
      </c>
      <c r="B378" s="224" t="s">
        <v>1974</v>
      </c>
      <c r="C378" s="326"/>
      <c r="D378" s="314"/>
      <c r="E378" s="299"/>
      <c r="F378" s="331"/>
      <c r="G378" s="198" t="str">
        <f t="shared" si="19"/>
        <v/>
      </c>
    </row>
    <row r="379" spans="1:7" s="170" customFormat="1" x14ac:dyDescent="0.3">
      <c r="A379" s="283" t="s">
        <v>2456</v>
      </c>
      <c r="B379" s="224" t="s">
        <v>1975</v>
      </c>
      <c r="C379" s="326"/>
      <c r="D379" s="314"/>
      <c r="E379" s="299"/>
      <c r="F379" s="331"/>
      <c r="G379" s="198" t="str">
        <f t="shared" si="19"/>
        <v/>
      </c>
    </row>
    <row r="380" spans="1:7" s="170" customFormat="1" x14ac:dyDescent="0.3">
      <c r="A380" s="283" t="s">
        <v>2457</v>
      </c>
      <c r="B380" s="224" t="s">
        <v>1976</v>
      </c>
      <c r="C380" s="326"/>
      <c r="D380" s="314"/>
      <c r="E380" s="299"/>
      <c r="F380" s="331"/>
      <c r="G380" s="198" t="str">
        <f t="shared" si="19"/>
        <v/>
      </c>
    </row>
    <row r="381" spans="1:7" s="170" customFormat="1" x14ac:dyDescent="0.3">
      <c r="A381" s="283" t="s">
        <v>2458</v>
      </c>
      <c r="B381" s="224" t="s">
        <v>1590</v>
      </c>
      <c r="C381" s="326"/>
      <c r="D381" s="314"/>
      <c r="E381" s="299"/>
      <c r="F381" s="331"/>
      <c r="G381" s="198" t="str">
        <f t="shared" si="19"/>
        <v/>
      </c>
    </row>
    <row r="382" spans="1:7" s="170" customFormat="1" x14ac:dyDescent="0.3">
      <c r="A382" s="283" t="s">
        <v>2459</v>
      </c>
      <c r="B382" s="224" t="s">
        <v>1983</v>
      </c>
      <c r="C382" s="326"/>
      <c r="D382" s="314"/>
      <c r="E382" s="299"/>
      <c r="F382" s="331"/>
      <c r="G382" s="198" t="str">
        <f t="shared" si="19"/>
        <v/>
      </c>
    </row>
    <row r="383" spans="1:7" s="170" customFormat="1" x14ac:dyDescent="0.3">
      <c r="A383" s="283" t="s">
        <v>2460</v>
      </c>
      <c r="B383" s="224" t="s">
        <v>96</v>
      </c>
      <c r="C383" s="328">
        <v>0</v>
      </c>
      <c r="D383" s="328">
        <v>0</v>
      </c>
      <c r="E383" s="299"/>
      <c r="F383" s="314"/>
      <c r="G383" s="198" t="str">
        <f t="shared" si="19"/>
        <v/>
      </c>
    </row>
    <row r="384" spans="1:7" s="170" customFormat="1" x14ac:dyDescent="0.3">
      <c r="A384" s="283" t="s">
        <v>2461</v>
      </c>
      <c r="B384" s="224" t="s">
        <v>2622</v>
      </c>
      <c r="C384" s="218"/>
      <c r="D384" s="218"/>
      <c r="E384" s="218"/>
      <c r="F384" s="293"/>
      <c r="G384" s="198" t="str">
        <f t="shared" si="19"/>
        <v/>
      </c>
    </row>
    <row r="385" spans="1:7" s="170" customFormat="1" x14ac:dyDescent="0.3">
      <c r="A385" s="283" t="s">
        <v>2462</v>
      </c>
      <c r="B385" s="298"/>
      <c r="C385" s="199"/>
      <c r="D385" s="283"/>
      <c r="E385" s="299"/>
      <c r="F385" s="198"/>
      <c r="G385" s="198" t="str">
        <f t="shared" si="19"/>
        <v/>
      </c>
    </row>
    <row r="386" spans="1:7" s="170" customFormat="1" x14ac:dyDescent="0.3">
      <c r="A386" s="283" t="s">
        <v>2463</v>
      </c>
      <c r="B386" s="298"/>
      <c r="C386" s="199"/>
      <c r="D386" s="283"/>
      <c r="E386" s="299"/>
      <c r="F386" s="198"/>
      <c r="G386" s="198" t="str">
        <f t="shared" si="19"/>
        <v/>
      </c>
    </row>
    <row r="387" spans="1:7" s="170" customFormat="1" x14ac:dyDescent="0.3">
      <c r="A387" s="283" t="s">
        <v>2464</v>
      </c>
      <c r="B387" s="298"/>
      <c r="C387" s="199"/>
      <c r="D387" s="283"/>
      <c r="E387" s="299"/>
      <c r="F387" s="198"/>
      <c r="G387" s="198" t="str">
        <f t="shared" si="19"/>
        <v/>
      </c>
    </row>
    <row r="388" spans="1:7" s="170" customFormat="1" x14ac:dyDescent="0.3">
      <c r="A388" s="283" t="s">
        <v>2465</v>
      </c>
      <c r="B388" s="298"/>
      <c r="C388" s="199"/>
      <c r="D388" s="283"/>
      <c r="E388" s="299"/>
      <c r="F388" s="198"/>
      <c r="G388" s="198" t="str">
        <f t="shared" si="19"/>
        <v/>
      </c>
    </row>
    <row r="389" spans="1:7" s="170" customFormat="1" x14ac:dyDescent="0.3">
      <c r="A389" s="283" t="s">
        <v>2466</v>
      </c>
      <c r="B389" s="298"/>
      <c r="C389" s="199"/>
      <c r="D389" s="283"/>
      <c r="E389" s="299"/>
      <c r="F389" s="198"/>
      <c r="G389" s="198" t="str">
        <f t="shared" si="19"/>
        <v/>
      </c>
    </row>
    <row r="390" spans="1:7" s="170" customFormat="1" x14ac:dyDescent="0.3">
      <c r="A390" s="283" t="s">
        <v>2467</v>
      </c>
      <c r="B390" s="298"/>
      <c r="C390" s="199"/>
      <c r="D390" s="283"/>
      <c r="E390" s="299"/>
      <c r="F390" s="198"/>
      <c r="G390" s="198" t="str">
        <f t="shared" si="19"/>
        <v/>
      </c>
    </row>
    <row r="391" spans="1:7" s="170" customFormat="1" x14ac:dyDescent="0.3">
      <c r="A391" s="283" t="s">
        <v>2468</v>
      </c>
      <c r="B391" s="298"/>
      <c r="C391" s="199"/>
      <c r="D391" s="283"/>
      <c r="E391" s="299"/>
      <c r="F391" s="198"/>
      <c r="G391" s="198" t="str">
        <f t="shared" si="19"/>
        <v/>
      </c>
    </row>
    <row r="392" spans="1:7" s="170" customFormat="1" x14ac:dyDescent="0.3">
      <c r="A392" s="283" t="s">
        <v>2469</v>
      </c>
      <c r="B392" s="298"/>
      <c r="C392" s="199"/>
      <c r="D392" s="283"/>
      <c r="E392" s="299"/>
      <c r="F392" s="198"/>
      <c r="G392" s="198" t="str">
        <f t="shared" si="19"/>
        <v/>
      </c>
    </row>
    <row r="393" spans="1:7" s="170" customFormat="1" x14ac:dyDescent="0.3">
      <c r="A393" s="283" t="s">
        <v>2470</v>
      </c>
      <c r="B393" s="298"/>
      <c r="C393" s="199"/>
      <c r="D393" s="283"/>
      <c r="E393" s="299"/>
      <c r="F393" s="198"/>
      <c r="G393" s="198" t="str">
        <f t="shared" si="19"/>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c r="C428" s="162"/>
      <c r="D428" s="165"/>
      <c r="E428" s="131"/>
      <c r="F428" s="161" t="str">
        <f t="shared" ref="F428:F451" si="20">IF($C$452=0,"",IF(C428="[for completion]","",C428/$C$452))</f>
        <v/>
      </c>
      <c r="G428" s="161" t="str">
        <f t="shared" ref="G428:G451" si="21">IF($D$452=0,"",IF(D428="[for completion]","",D428/$D$452))</f>
        <v/>
      </c>
    </row>
    <row r="429" spans="1:7" x14ac:dyDescent="0.3">
      <c r="A429" s="283" t="s">
        <v>2007</v>
      </c>
      <c r="B429" s="125"/>
      <c r="C429" s="162"/>
      <c r="D429" s="165"/>
      <c r="E429" s="131"/>
      <c r="F429" s="161" t="str">
        <f t="shared" si="20"/>
        <v/>
      </c>
      <c r="G429" s="161" t="str">
        <f t="shared" si="21"/>
        <v/>
      </c>
    </row>
    <row r="430" spans="1:7" x14ac:dyDescent="0.3">
      <c r="A430" s="283" t="s">
        <v>2008</v>
      </c>
      <c r="B430" s="125"/>
      <c r="C430" s="162"/>
      <c r="D430" s="165"/>
      <c r="E430" s="131"/>
      <c r="F430" s="161" t="str">
        <f t="shared" si="20"/>
        <v/>
      </c>
      <c r="G430" s="161" t="str">
        <f t="shared" si="21"/>
        <v/>
      </c>
    </row>
    <row r="431" spans="1:7" x14ac:dyDescent="0.3">
      <c r="A431" s="283" t="s">
        <v>2009</v>
      </c>
      <c r="B431" s="125"/>
      <c r="C431" s="162"/>
      <c r="D431" s="165"/>
      <c r="E431" s="131"/>
      <c r="F431" s="161" t="str">
        <f t="shared" si="20"/>
        <v/>
      </c>
      <c r="G431" s="161" t="str">
        <f t="shared" si="21"/>
        <v/>
      </c>
    </row>
    <row r="432" spans="1:7" x14ac:dyDescent="0.3">
      <c r="A432" s="283" t="s">
        <v>2010</v>
      </c>
      <c r="B432" s="125"/>
      <c r="C432" s="162"/>
      <c r="D432" s="165"/>
      <c r="E432" s="131"/>
      <c r="F432" s="161" t="str">
        <f t="shared" si="20"/>
        <v/>
      </c>
      <c r="G432" s="161" t="str">
        <f t="shared" si="21"/>
        <v/>
      </c>
    </row>
    <row r="433" spans="1:7" x14ac:dyDescent="0.3">
      <c r="A433" s="283" t="s">
        <v>2011</v>
      </c>
      <c r="B433" s="125"/>
      <c r="C433" s="162"/>
      <c r="D433" s="165"/>
      <c r="E433" s="131"/>
      <c r="F433" s="161" t="str">
        <f t="shared" si="20"/>
        <v/>
      </c>
      <c r="G433" s="161" t="str">
        <f t="shared" si="21"/>
        <v/>
      </c>
    </row>
    <row r="434" spans="1:7" x14ac:dyDescent="0.3">
      <c r="A434" s="283" t="s">
        <v>2012</v>
      </c>
      <c r="B434" s="125"/>
      <c r="C434" s="162"/>
      <c r="D434" s="165"/>
      <c r="E434" s="131"/>
      <c r="F434" s="161" t="str">
        <f t="shared" si="20"/>
        <v/>
      </c>
      <c r="G434" s="161" t="str">
        <f t="shared" si="21"/>
        <v/>
      </c>
    </row>
    <row r="435" spans="1:7" x14ac:dyDescent="0.3">
      <c r="A435" s="283" t="s">
        <v>2013</v>
      </c>
      <c r="B435" s="125"/>
      <c r="C435" s="162"/>
      <c r="D435" s="165"/>
      <c r="E435" s="131"/>
      <c r="F435" s="161" t="str">
        <f t="shared" si="20"/>
        <v/>
      </c>
      <c r="G435" s="161" t="str">
        <f t="shared" si="21"/>
        <v/>
      </c>
    </row>
    <row r="436" spans="1:7" x14ac:dyDescent="0.3">
      <c r="A436" s="283" t="s">
        <v>2014</v>
      </c>
      <c r="B436" s="189"/>
      <c r="C436" s="162"/>
      <c r="D436" s="165"/>
      <c r="E436" s="131"/>
      <c r="F436" s="161" t="str">
        <f t="shared" si="20"/>
        <v/>
      </c>
      <c r="G436" s="161" t="str">
        <f t="shared" si="21"/>
        <v/>
      </c>
    </row>
    <row r="437" spans="1:7" x14ac:dyDescent="0.3">
      <c r="A437" s="283" t="s">
        <v>2264</v>
      </c>
      <c r="B437" s="125"/>
      <c r="C437" s="162"/>
      <c r="D437" s="165"/>
      <c r="E437" s="125"/>
      <c r="F437" s="161" t="str">
        <f t="shared" si="20"/>
        <v/>
      </c>
      <c r="G437" s="161" t="str">
        <f t="shared" si="21"/>
        <v/>
      </c>
    </row>
    <row r="438" spans="1:7" x14ac:dyDescent="0.3">
      <c r="A438" s="283" t="s">
        <v>2265</v>
      </c>
      <c r="B438" s="125"/>
      <c r="C438" s="162"/>
      <c r="D438" s="165"/>
      <c r="E438" s="125"/>
      <c r="F438" s="161" t="str">
        <f t="shared" si="20"/>
        <v/>
      </c>
      <c r="G438" s="161" t="str">
        <f t="shared" si="21"/>
        <v/>
      </c>
    </row>
    <row r="439" spans="1:7" x14ac:dyDescent="0.3">
      <c r="A439" s="283" t="s">
        <v>2266</v>
      </c>
      <c r="B439" s="125"/>
      <c r="C439" s="162"/>
      <c r="D439" s="165"/>
      <c r="E439" s="125"/>
      <c r="F439" s="161" t="str">
        <f t="shared" si="20"/>
        <v/>
      </c>
      <c r="G439" s="161" t="str">
        <f t="shared" si="21"/>
        <v/>
      </c>
    </row>
    <row r="440" spans="1:7" x14ac:dyDescent="0.3">
      <c r="A440" s="283" t="s">
        <v>2267</v>
      </c>
      <c r="B440" s="125"/>
      <c r="C440" s="162"/>
      <c r="D440" s="165"/>
      <c r="E440" s="125"/>
      <c r="F440" s="161" t="str">
        <f t="shared" si="20"/>
        <v/>
      </c>
      <c r="G440" s="161" t="str">
        <f t="shared" si="21"/>
        <v/>
      </c>
    </row>
    <row r="441" spans="1:7" x14ac:dyDescent="0.3">
      <c r="A441" s="283" t="s">
        <v>2268</v>
      </c>
      <c r="B441" s="125"/>
      <c r="C441" s="162"/>
      <c r="D441" s="165"/>
      <c r="E441" s="125"/>
      <c r="F441" s="161" t="str">
        <f t="shared" si="20"/>
        <v/>
      </c>
      <c r="G441" s="161" t="str">
        <f t="shared" si="21"/>
        <v/>
      </c>
    </row>
    <row r="442" spans="1:7" x14ac:dyDescent="0.3">
      <c r="A442" s="283" t="s">
        <v>2269</v>
      </c>
      <c r="B442" s="125"/>
      <c r="C442" s="162"/>
      <c r="D442" s="165"/>
      <c r="E442" s="125"/>
      <c r="F442" s="161" t="str">
        <f t="shared" si="20"/>
        <v/>
      </c>
      <c r="G442" s="161" t="str">
        <f t="shared" si="21"/>
        <v/>
      </c>
    </row>
    <row r="443" spans="1:7" x14ac:dyDescent="0.3">
      <c r="A443" s="283" t="s">
        <v>2270</v>
      </c>
      <c r="B443" s="125"/>
      <c r="C443" s="162"/>
      <c r="D443" s="165"/>
      <c r="F443" s="161" t="str">
        <f t="shared" si="20"/>
        <v/>
      </c>
      <c r="G443" s="161" t="str">
        <f t="shared" si="21"/>
        <v/>
      </c>
    </row>
    <row r="444" spans="1:7" x14ac:dyDescent="0.3">
      <c r="A444" s="283" t="s">
        <v>2271</v>
      </c>
      <c r="B444" s="125"/>
      <c r="C444" s="162"/>
      <c r="D444" s="165"/>
      <c r="E444" s="120"/>
      <c r="F444" s="161" t="str">
        <f t="shared" si="20"/>
        <v/>
      </c>
      <c r="G444" s="161" t="str">
        <f t="shared" si="21"/>
        <v/>
      </c>
    </row>
    <row r="445" spans="1:7" x14ac:dyDescent="0.3">
      <c r="A445" s="283" t="s">
        <v>2272</v>
      </c>
      <c r="B445" s="125"/>
      <c r="C445" s="162"/>
      <c r="D445" s="165"/>
      <c r="E445" s="120"/>
      <c r="F445" s="161" t="str">
        <f t="shared" si="20"/>
        <v/>
      </c>
      <c r="G445" s="161" t="str">
        <f t="shared" si="21"/>
        <v/>
      </c>
    </row>
    <row r="446" spans="1:7" x14ac:dyDescent="0.3">
      <c r="A446" s="283" t="s">
        <v>2273</v>
      </c>
      <c r="B446" s="125"/>
      <c r="C446" s="162"/>
      <c r="D446" s="165"/>
      <c r="E446" s="120"/>
      <c r="F446" s="161" t="str">
        <f t="shared" si="20"/>
        <v/>
      </c>
      <c r="G446" s="161" t="str">
        <f t="shared" si="21"/>
        <v/>
      </c>
    </row>
    <row r="447" spans="1:7" x14ac:dyDescent="0.3">
      <c r="A447" s="283" t="s">
        <v>2274</v>
      </c>
      <c r="B447" s="125"/>
      <c r="C447" s="162"/>
      <c r="D447" s="165"/>
      <c r="E447" s="120"/>
      <c r="F447" s="161" t="str">
        <f t="shared" si="20"/>
        <v/>
      </c>
      <c r="G447" s="161" t="str">
        <f t="shared" si="21"/>
        <v/>
      </c>
    </row>
    <row r="448" spans="1:7" x14ac:dyDescent="0.3">
      <c r="A448" s="283" t="s">
        <v>2275</v>
      </c>
      <c r="B448" s="125"/>
      <c r="C448" s="162"/>
      <c r="D448" s="165"/>
      <c r="E448" s="120"/>
      <c r="F448" s="161" t="str">
        <f t="shared" si="20"/>
        <v/>
      </c>
      <c r="G448" s="161" t="str">
        <f t="shared" si="21"/>
        <v/>
      </c>
    </row>
    <row r="449" spans="1:7" x14ac:dyDescent="0.3">
      <c r="A449" s="283" t="s">
        <v>2276</v>
      </c>
      <c r="B449" s="125"/>
      <c r="C449" s="162"/>
      <c r="D449" s="165"/>
      <c r="E449" s="120"/>
      <c r="F449" s="161" t="str">
        <f t="shared" si="20"/>
        <v/>
      </c>
      <c r="G449" s="161" t="str">
        <f t="shared" si="21"/>
        <v/>
      </c>
    </row>
    <row r="450" spans="1:7" x14ac:dyDescent="0.3">
      <c r="A450" s="283" t="s">
        <v>2277</v>
      </c>
      <c r="B450" s="125"/>
      <c r="C450" s="162"/>
      <c r="D450" s="165"/>
      <c r="E450" s="120"/>
      <c r="F450" s="161" t="str">
        <f t="shared" si="20"/>
        <v/>
      </c>
      <c r="G450" s="161" t="str">
        <f t="shared" si="21"/>
        <v/>
      </c>
    </row>
    <row r="451" spans="1:7" x14ac:dyDescent="0.3">
      <c r="A451" s="283" t="s">
        <v>2278</v>
      </c>
      <c r="B451" s="125"/>
      <c r="C451" s="162"/>
      <c r="D451" s="165"/>
      <c r="E451" s="120"/>
      <c r="F451" s="161" t="str">
        <f t="shared" si="20"/>
        <v/>
      </c>
      <c r="G451" s="161" t="str">
        <f t="shared" si="21"/>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c r="G454" s="104"/>
    </row>
    <row r="455" spans="1:7" x14ac:dyDescent="0.3">
      <c r="A455" s="283"/>
      <c r="G455" s="104"/>
    </row>
    <row r="456" spans="1:7" x14ac:dyDescent="0.3">
      <c r="A456" s="283"/>
      <c r="B456" s="125" t="s">
        <v>641</v>
      </c>
      <c r="G456" s="104"/>
    </row>
    <row r="457" spans="1:7" x14ac:dyDescent="0.3">
      <c r="A457" s="283" t="s">
        <v>2016</v>
      </c>
      <c r="B457" s="104" t="s">
        <v>643</v>
      </c>
      <c r="C457" s="162"/>
      <c r="D457" s="165"/>
      <c r="F457" s="161" t="str">
        <f>IF($C$465=0,"",IF(C457="[for completion]","",C457/$C$465))</f>
        <v/>
      </c>
      <c r="G457" s="161" t="str">
        <f>IF($D$465=0,"",IF(D457="[for completion]","",D457/$D$465))</f>
        <v/>
      </c>
    </row>
    <row r="458" spans="1:7" x14ac:dyDescent="0.3">
      <c r="A458" s="283" t="s">
        <v>2017</v>
      </c>
      <c r="B458" s="104" t="s">
        <v>645</v>
      </c>
      <c r="C458" s="162"/>
      <c r="D458" s="165"/>
      <c r="F458" s="161" t="str">
        <f t="shared" ref="F458:F471" si="22">IF($C$465=0,"",IF(C458="[for completion]","",C458/$C$465))</f>
        <v/>
      </c>
      <c r="G458" s="161" t="str">
        <f t="shared" ref="G458:G471" si="23">IF($D$465=0,"",IF(D458="[for completion]","",D458/$D$465))</f>
        <v/>
      </c>
    </row>
    <row r="459" spans="1:7" x14ac:dyDescent="0.3">
      <c r="A459" s="283" t="s">
        <v>2018</v>
      </c>
      <c r="B459" s="104" t="s">
        <v>647</v>
      </c>
      <c r="C459" s="162"/>
      <c r="D459" s="165"/>
      <c r="F459" s="161" t="str">
        <f t="shared" si="22"/>
        <v/>
      </c>
      <c r="G459" s="161" t="str">
        <f t="shared" si="23"/>
        <v/>
      </c>
    </row>
    <row r="460" spans="1:7" x14ac:dyDescent="0.3">
      <c r="A460" s="283" t="s">
        <v>2019</v>
      </c>
      <c r="B460" s="104" t="s">
        <v>649</v>
      </c>
      <c r="C460" s="162"/>
      <c r="D460" s="165"/>
      <c r="F460" s="161" t="str">
        <f t="shared" si="22"/>
        <v/>
      </c>
      <c r="G460" s="161" t="str">
        <f t="shared" si="23"/>
        <v/>
      </c>
    </row>
    <row r="461" spans="1:7" x14ac:dyDescent="0.3">
      <c r="A461" s="283" t="s">
        <v>2020</v>
      </c>
      <c r="B461" s="104" t="s">
        <v>651</v>
      </c>
      <c r="C461" s="162"/>
      <c r="D461" s="165"/>
      <c r="F461" s="161" t="str">
        <f t="shared" si="22"/>
        <v/>
      </c>
      <c r="G461" s="161" t="str">
        <f t="shared" si="23"/>
        <v/>
      </c>
    </row>
    <row r="462" spans="1:7" x14ac:dyDescent="0.3">
      <c r="A462" s="283" t="s">
        <v>2021</v>
      </c>
      <c r="B462" s="104" t="s">
        <v>653</v>
      </c>
      <c r="C462" s="162"/>
      <c r="D462" s="165"/>
      <c r="F462" s="161" t="str">
        <f t="shared" si="22"/>
        <v/>
      </c>
      <c r="G462" s="161" t="str">
        <f t="shared" si="23"/>
        <v/>
      </c>
    </row>
    <row r="463" spans="1:7" x14ac:dyDescent="0.3">
      <c r="A463" s="283" t="s">
        <v>2022</v>
      </c>
      <c r="B463" s="104" t="s">
        <v>655</v>
      </c>
      <c r="C463" s="162"/>
      <c r="D463" s="165"/>
      <c r="F463" s="161" t="str">
        <f t="shared" si="22"/>
        <v/>
      </c>
      <c r="G463" s="161" t="str">
        <f t="shared" si="23"/>
        <v/>
      </c>
    </row>
    <row r="464" spans="1:7" x14ac:dyDescent="0.3">
      <c r="A464" s="283" t="s">
        <v>2023</v>
      </c>
      <c r="B464" s="104" t="s">
        <v>657</v>
      </c>
      <c r="C464" s="162"/>
      <c r="D464" s="165"/>
      <c r="F464" s="161" t="str">
        <f t="shared" si="22"/>
        <v/>
      </c>
      <c r="G464" s="161" t="str">
        <f t="shared" si="23"/>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2"/>
        <v/>
      </c>
      <c r="G466" s="161" t="str">
        <f t="shared" si="23"/>
        <v/>
      </c>
    </row>
    <row r="467" spans="1:7" outlineLevel="1" x14ac:dyDescent="0.3">
      <c r="A467" s="283" t="s">
        <v>2026</v>
      </c>
      <c r="B467" s="121" t="s">
        <v>662</v>
      </c>
      <c r="C467" s="162"/>
      <c r="D467" s="165"/>
      <c r="F467" s="161" t="str">
        <f t="shared" si="22"/>
        <v/>
      </c>
      <c r="G467" s="161" t="str">
        <f t="shared" si="23"/>
        <v/>
      </c>
    </row>
    <row r="468" spans="1:7" outlineLevel="1" x14ac:dyDescent="0.3">
      <c r="A468" s="283" t="s">
        <v>2027</v>
      </c>
      <c r="B468" s="121" t="s">
        <v>664</v>
      </c>
      <c r="C468" s="162"/>
      <c r="D468" s="165"/>
      <c r="F468" s="161" t="str">
        <f t="shared" si="22"/>
        <v/>
      </c>
      <c r="G468" s="161" t="str">
        <f t="shared" si="23"/>
        <v/>
      </c>
    </row>
    <row r="469" spans="1:7" outlineLevel="1" x14ac:dyDescent="0.3">
      <c r="A469" s="283" t="s">
        <v>2028</v>
      </c>
      <c r="B469" s="121" t="s">
        <v>666</v>
      </c>
      <c r="C469" s="162"/>
      <c r="D469" s="165"/>
      <c r="F469" s="161" t="str">
        <f t="shared" si="22"/>
        <v/>
      </c>
      <c r="G469" s="161" t="str">
        <f t="shared" si="23"/>
        <v/>
      </c>
    </row>
    <row r="470" spans="1:7" outlineLevel="1" x14ac:dyDescent="0.3">
      <c r="A470" s="283" t="s">
        <v>2029</v>
      </c>
      <c r="B470" s="121" t="s">
        <v>668</v>
      </c>
      <c r="C470" s="162"/>
      <c r="D470" s="165"/>
      <c r="F470" s="161" t="str">
        <f t="shared" si="22"/>
        <v/>
      </c>
      <c r="G470" s="161" t="str">
        <f t="shared" si="23"/>
        <v/>
      </c>
    </row>
    <row r="471" spans="1:7" outlineLevel="1" x14ac:dyDescent="0.3">
      <c r="A471" s="283" t="s">
        <v>2030</v>
      </c>
      <c r="B471" s="121" t="s">
        <v>670</v>
      </c>
      <c r="C471" s="162"/>
      <c r="D471" s="165"/>
      <c r="F471" s="161" t="str">
        <f t="shared" si="22"/>
        <v/>
      </c>
      <c r="G471" s="161" t="str">
        <f t="shared" si="23"/>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c r="G476" s="104"/>
    </row>
    <row r="477" spans="1:7" x14ac:dyDescent="0.3">
      <c r="A477" s="283"/>
      <c r="G477" s="104"/>
    </row>
    <row r="478" spans="1:7" x14ac:dyDescent="0.3">
      <c r="A478" s="283"/>
      <c r="B478" s="125" t="s">
        <v>641</v>
      </c>
      <c r="G478" s="104"/>
    </row>
    <row r="479" spans="1:7" x14ac:dyDescent="0.3">
      <c r="A479" s="283" t="s">
        <v>2124</v>
      </c>
      <c r="B479" s="104" t="s">
        <v>643</v>
      </c>
      <c r="C479" s="162"/>
      <c r="D479" s="165"/>
      <c r="F479" s="161" t="str">
        <f>IF($C$487=0,"",IF(C479="[Mark as ND1 if not relevant]","",C479/$C$487))</f>
        <v/>
      </c>
      <c r="G479" s="161" t="str">
        <f>IF($D$487=0,"",IF(D479="[Mark as ND1 if not relevant]","",D479/$D$487))</f>
        <v/>
      </c>
    </row>
    <row r="480" spans="1:7" x14ac:dyDescent="0.3">
      <c r="A480" s="283" t="s">
        <v>2125</v>
      </c>
      <c r="B480" s="104" t="s">
        <v>645</v>
      </c>
      <c r="C480" s="162"/>
      <c r="D480" s="165"/>
      <c r="F480" s="161" t="str">
        <f t="shared" ref="F480:F486" si="24">IF($C$487=0,"",IF(C480="[Mark as ND1 if not relevant]","",C480/$C$487))</f>
        <v/>
      </c>
      <c r="G480" s="161" t="str">
        <f t="shared" ref="G480:G486" si="25">IF($D$487=0,"",IF(D480="[Mark as ND1 if not relevant]","",D480/$D$487))</f>
        <v/>
      </c>
    </row>
    <row r="481" spans="1:7" x14ac:dyDescent="0.3">
      <c r="A481" s="283" t="s">
        <v>2126</v>
      </c>
      <c r="B481" s="104" t="s">
        <v>647</v>
      </c>
      <c r="C481" s="162"/>
      <c r="D481" s="165"/>
      <c r="F481" s="161" t="str">
        <f t="shared" si="24"/>
        <v/>
      </c>
      <c r="G481" s="161" t="str">
        <f t="shared" si="25"/>
        <v/>
      </c>
    </row>
    <row r="482" spans="1:7" x14ac:dyDescent="0.3">
      <c r="A482" s="283" t="s">
        <v>2127</v>
      </c>
      <c r="B482" s="104" t="s">
        <v>649</v>
      </c>
      <c r="C482" s="162"/>
      <c r="D482" s="165"/>
      <c r="F482" s="161" t="str">
        <f t="shared" si="24"/>
        <v/>
      </c>
      <c r="G482" s="161" t="str">
        <f t="shared" si="25"/>
        <v/>
      </c>
    </row>
    <row r="483" spans="1:7" x14ac:dyDescent="0.3">
      <c r="A483" s="283" t="s">
        <v>2128</v>
      </c>
      <c r="B483" s="104" t="s">
        <v>651</v>
      </c>
      <c r="C483" s="162"/>
      <c r="D483" s="165"/>
      <c r="F483" s="161" t="str">
        <f t="shared" si="24"/>
        <v/>
      </c>
      <c r="G483" s="161" t="str">
        <f t="shared" si="25"/>
        <v/>
      </c>
    </row>
    <row r="484" spans="1:7" x14ac:dyDescent="0.3">
      <c r="A484" s="283" t="s">
        <v>2129</v>
      </c>
      <c r="B484" s="104" t="s">
        <v>653</v>
      </c>
      <c r="C484" s="162"/>
      <c r="D484" s="165"/>
      <c r="F484" s="161" t="str">
        <f t="shared" si="24"/>
        <v/>
      </c>
      <c r="G484" s="161" t="str">
        <f t="shared" si="25"/>
        <v/>
      </c>
    </row>
    <row r="485" spans="1:7" x14ac:dyDescent="0.3">
      <c r="A485" s="283" t="s">
        <v>2130</v>
      </c>
      <c r="B485" s="104" t="s">
        <v>655</v>
      </c>
      <c r="C485" s="162"/>
      <c r="D485" s="165"/>
      <c r="F485" s="161" t="str">
        <f t="shared" si="24"/>
        <v/>
      </c>
      <c r="G485" s="161" t="str">
        <f t="shared" si="25"/>
        <v/>
      </c>
    </row>
    <row r="486" spans="1:7" x14ac:dyDescent="0.3">
      <c r="A486" s="283" t="s">
        <v>2131</v>
      </c>
      <c r="B486" s="104" t="s">
        <v>657</v>
      </c>
      <c r="C486" s="162"/>
      <c r="D486" s="165"/>
      <c r="F486" s="161" t="str">
        <f t="shared" si="24"/>
        <v/>
      </c>
      <c r="G486" s="161" t="str">
        <f t="shared" si="25"/>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6">IF($C$487=0,"",IF(C488="[for completion]","",C488/$C$487))</f>
        <v/>
      </c>
      <c r="G488" s="161" t="str">
        <f t="shared" ref="G488:G493" si="27">IF($D$487=0,"",IF(D488="[for completion]","",D488/$D$487))</f>
        <v/>
      </c>
    </row>
    <row r="489" spans="1:7" outlineLevel="1" x14ac:dyDescent="0.3">
      <c r="A489" s="283" t="s">
        <v>2134</v>
      </c>
      <c r="B489" s="121" t="s">
        <v>662</v>
      </c>
      <c r="C489" s="162"/>
      <c r="D489" s="165"/>
      <c r="F489" s="161" t="str">
        <f t="shared" si="26"/>
        <v/>
      </c>
      <c r="G489" s="161" t="str">
        <f t="shared" si="27"/>
        <v/>
      </c>
    </row>
    <row r="490" spans="1:7" outlineLevel="1" x14ac:dyDescent="0.3">
      <c r="A490" s="283" t="s">
        <v>2135</v>
      </c>
      <c r="B490" s="121" t="s">
        <v>664</v>
      </c>
      <c r="C490" s="162"/>
      <c r="D490" s="165"/>
      <c r="F490" s="161" t="str">
        <f t="shared" si="26"/>
        <v/>
      </c>
      <c r="G490" s="161" t="str">
        <f t="shared" si="27"/>
        <v/>
      </c>
    </row>
    <row r="491" spans="1:7" outlineLevel="1" x14ac:dyDescent="0.3">
      <c r="A491" s="283" t="s">
        <v>2136</v>
      </c>
      <c r="B491" s="121" t="s">
        <v>666</v>
      </c>
      <c r="C491" s="162"/>
      <c r="D491" s="165"/>
      <c r="F491" s="161" t="str">
        <f t="shared" si="26"/>
        <v/>
      </c>
      <c r="G491" s="161" t="str">
        <f t="shared" si="27"/>
        <v/>
      </c>
    </row>
    <row r="492" spans="1:7" outlineLevel="1" x14ac:dyDescent="0.3">
      <c r="A492" s="283" t="s">
        <v>2137</v>
      </c>
      <c r="B492" s="121" t="s">
        <v>668</v>
      </c>
      <c r="C492" s="162"/>
      <c r="D492" s="165"/>
      <c r="F492" s="161" t="str">
        <f t="shared" si="26"/>
        <v/>
      </c>
      <c r="G492" s="161" t="str">
        <f t="shared" si="27"/>
        <v/>
      </c>
    </row>
    <row r="493" spans="1:7" outlineLevel="1" x14ac:dyDescent="0.3">
      <c r="A493" s="283" t="s">
        <v>2138</v>
      </c>
      <c r="B493" s="121" t="s">
        <v>670</v>
      </c>
      <c r="C493" s="162"/>
      <c r="D493" s="165"/>
      <c r="F493" s="161" t="str">
        <f t="shared" si="26"/>
        <v/>
      </c>
      <c r="G493" s="161" t="str">
        <f t="shared" si="27"/>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c r="G498" s="104"/>
    </row>
    <row r="499" spans="1:7" x14ac:dyDescent="0.3">
      <c r="A499" s="283" t="s">
        <v>2408</v>
      </c>
      <c r="B499" s="125" t="s">
        <v>729</v>
      </c>
      <c r="C499" s="138"/>
      <c r="G499" s="104"/>
    </row>
    <row r="500" spans="1:7" x14ac:dyDescent="0.3">
      <c r="A500" s="283" t="s">
        <v>2409</v>
      </c>
      <c r="B500" s="125" t="s">
        <v>730</v>
      </c>
      <c r="C500" s="138"/>
      <c r="G500" s="104"/>
    </row>
    <row r="501" spans="1:7" x14ac:dyDescent="0.3">
      <c r="A501" s="283" t="s">
        <v>2410</v>
      </c>
      <c r="B501" s="125" t="s">
        <v>731</v>
      </c>
      <c r="C501" s="138"/>
      <c r="G501" s="104"/>
    </row>
    <row r="502" spans="1:7" x14ac:dyDescent="0.3">
      <c r="A502" s="283" t="s">
        <v>2411</v>
      </c>
      <c r="B502" s="125" t="s">
        <v>732</v>
      </c>
      <c r="C502" s="138"/>
      <c r="G502" s="104"/>
    </row>
    <row r="503" spans="1:7" x14ac:dyDescent="0.3">
      <c r="A503" s="283" t="s">
        <v>2412</v>
      </c>
      <c r="B503" s="125" t="s">
        <v>733</v>
      </c>
      <c r="C503" s="138"/>
      <c r="G503" s="104"/>
    </row>
    <row r="504" spans="1:7" x14ac:dyDescent="0.3">
      <c r="A504" s="283" t="s">
        <v>2413</v>
      </c>
      <c r="B504" s="125" t="s">
        <v>734</v>
      </c>
      <c r="C504" s="138"/>
      <c r="G504" s="104"/>
    </row>
    <row r="505" spans="1:7" s="217" customFormat="1" x14ac:dyDescent="0.3">
      <c r="A505" s="283" t="s">
        <v>2414</v>
      </c>
      <c r="B505" s="189" t="s">
        <v>2156</v>
      </c>
      <c r="C505" s="219"/>
      <c r="D505" s="218"/>
      <c r="E505" s="218"/>
      <c r="F505" s="218"/>
      <c r="G505" s="218"/>
    </row>
    <row r="506" spans="1:7" s="217" customFormat="1" x14ac:dyDescent="0.3">
      <c r="A506" s="283" t="s">
        <v>2415</v>
      </c>
      <c r="B506" s="189" t="s">
        <v>2157</v>
      </c>
      <c r="C506" s="219"/>
      <c r="D506" s="218"/>
      <c r="E506" s="218"/>
      <c r="F506" s="218"/>
      <c r="G506" s="218"/>
    </row>
    <row r="507" spans="1:7" s="217" customFormat="1" x14ac:dyDescent="0.3">
      <c r="A507" s="283" t="s">
        <v>2416</v>
      </c>
      <c r="B507" s="189" t="s">
        <v>2158</v>
      </c>
      <c r="C507" s="219"/>
      <c r="D507" s="218"/>
      <c r="E507" s="218"/>
      <c r="F507" s="218"/>
      <c r="G507" s="218"/>
    </row>
    <row r="508" spans="1:7" x14ac:dyDescent="0.3">
      <c r="A508" s="283" t="s">
        <v>2417</v>
      </c>
      <c r="B508" s="189" t="s">
        <v>735</v>
      </c>
      <c r="C508" s="138"/>
      <c r="G508" s="104"/>
    </row>
    <row r="509" spans="1:7" x14ac:dyDescent="0.3">
      <c r="A509" s="283" t="s">
        <v>2418</v>
      </c>
      <c r="B509" s="189" t="s">
        <v>736</v>
      </c>
      <c r="C509" s="138"/>
      <c r="G509" s="104"/>
    </row>
    <row r="510" spans="1:7" x14ac:dyDescent="0.3">
      <c r="A510" s="283" t="s">
        <v>2419</v>
      </c>
      <c r="B510" s="189" t="s">
        <v>94</v>
      </c>
      <c r="C510" s="138"/>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c r="D526" s="265"/>
      <c r="E526" s="207"/>
      <c r="F526" s="211" t="str">
        <f>IF($C$544=0,"",IF(C526="[for completion]","",IF(C526="","",C526/$C$544)))</f>
        <v/>
      </c>
      <c r="G526" s="211" t="str">
        <f>IF($D$544=0,"",IF(D526="[for completion]","",IF(D526="","",D526/$D$544)))</f>
        <v/>
      </c>
    </row>
    <row r="527" spans="1:7" s="170" customFormat="1" x14ac:dyDescent="0.3">
      <c r="A527" s="283" t="s">
        <v>2501</v>
      </c>
      <c r="B527" s="206" t="s">
        <v>530</v>
      </c>
      <c r="C527" s="255"/>
      <c r="D527" s="265"/>
      <c r="E527" s="207"/>
      <c r="F527" s="211" t="str">
        <f t="shared" ref="F527:F543" si="28">IF($C$544=0,"",IF(C527="[for completion]","",IF(C527="","",C527/$C$544)))</f>
        <v/>
      </c>
      <c r="G527" s="211" t="str">
        <f t="shared" ref="G527:G543" si="29">IF($D$544=0,"",IF(D527="[for completion]","",IF(D527="","",D527/$D$544)))</f>
        <v/>
      </c>
    </row>
    <row r="528" spans="1:7" s="170" customFormat="1" x14ac:dyDescent="0.3">
      <c r="A528" s="283" t="s">
        <v>2502</v>
      </c>
      <c r="B528" s="206" t="s">
        <v>530</v>
      </c>
      <c r="C528" s="255"/>
      <c r="D528" s="265"/>
      <c r="E528" s="207"/>
      <c r="F528" s="211" t="str">
        <f t="shared" si="28"/>
        <v/>
      </c>
      <c r="G528" s="211" t="str">
        <f t="shared" si="29"/>
        <v/>
      </c>
    </row>
    <row r="529" spans="1:7" s="170" customFormat="1" x14ac:dyDescent="0.3">
      <c r="A529" s="283" t="s">
        <v>2503</v>
      </c>
      <c r="B529" s="206" t="s">
        <v>530</v>
      </c>
      <c r="C529" s="255"/>
      <c r="D529" s="265"/>
      <c r="E529" s="207"/>
      <c r="F529" s="211" t="str">
        <f t="shared" si="28"/>
        <v/>
      </c>
      <c r="G529" s="211" t="str">
        <f t="shared" si="29"/>
        <v/>
      </c>
    </row>
    <row r="530" spans="1:7" s="170" customFormat="1" x14ac:dyDescent="0.3">
      <c r="A530" s="283" t="s">
        <v>2504</v>
      </c>
      <c r="B530" s="224" t="s">
        <v>530</v>
      </c>
      <c r="C530" s="255"/>
      <c r="D530" s="265"/>
      <c r="E530" s="207"/>
      <c r="F530" s="211" t="str">
        <f t="shared" si="28"/>
        <v/>
      </c>
      <c r="G530" s="211" t="str">
        <f t="shared" si="29"/>
        <v/>
      </c>
    </row>
    <row r="531" spans="1:7" s="170" customFormat="1" x14ac:dyDescent="0.3">
      <c r="A531" s="283" t="s">
        <v>2505</v>
      </c>
      <c r="B531" s="206" t="s">
        <v>530</v>
      </c>
      <c r="C531" s="255"/>
      <c r="D531" s="265"/>
      <c r="E531" s="207"/>
      <c r="F531" s="211" t="str">
        <f t="shared" si="28"/>
        <v/>
      </c>
      <c r="G531" s="211" t="str">
        <f t="shared" si="29"/>
        <v/>
      </c>
    </row>
    <row r="532" spans="1:7" s="170" customFormat="1" x14ac:dyDescent="0.3">
      <c r="A532" s="283" t="s">
        <v>2506</v>
      </c>
      <c r="B532" s="206" t="s">
        <v>530</v>
      </c>
      <c r="C532" s="255"/>
      <c r="D532" s="265"/>
      <c r="E532" s="207"/>
      <c r="F532" s="211" t="str">
        <f t="shared" si="28"/>
        <v/>
      </c>
      <c r="G532" s="211" t="str">
        <f t="shared" si="29"/>
        <v/>
      </c>
    </row>
    <row r="533" spans="1:7" s="170" customFormat="1" x14ac:dyDescent="0.3">
      <c r="A533" s="283" t="s">
        <v>2507</v>
      </c>
      <c r="B533" s="206" t="s">
        <v>530</v>
      </c>
      <c r="C533" s="255"/>
      <c r="D533" s="265"/>
      <c r="E533" s="207"/>
      <c r="F533" s="211" t="str">
        <f t="shared" si="28"/>
        <v/>
      </c>
      <c r="G533" s="211" t="str">
        <f t="shared" si="29"/>
        <v/>
      </c>
    </row>
    <row r="534" spans="1:7" s="170" customFormat="1" x14ac:dyDescent="0.3">
      <c r="A534" s="283" t="s">
        <v>2508</v>
      </c>
      <c r="B534" s="206" t="s">
        <v>530</v>
      </c>
      <c r="C534" s="255"/>
      <c r="D534" s="265"/>
      <c r="E534" s="207"/>
      <c r="F534" s="211" t="str">
        <f t="shared" si="28"/>
        <v/>
      </c>
      <c r="G534" s="211" t="str">
        <f t="shared" si="29"/>
        <v/>
      </c>
    </row>
    <row r="535" spans="1:7" s="170" customFormat="1" x14ac:dyDescent="0.3">
      <c r="A535" s="283" t="s">
        <v>2509</v>
      </c>
      <c r="B535" s="224" t="s">
        <v>530</v>
      </c>
      <c r="C535" s="255"/>
      <c r="D535" s="265"/>
      <c r="E535" s="207"/>
      <c r="F535" s="211" t="str">
        <f t="shared" si="28"/>
        <v/>
      </c>
      <c r="G535" s="211" t="str">
        <f t="shared" si="29"/>
        <v/>
      </c>
    </row>
    <row r="536" spans="1:7" s="170" customFormat="1" x14ac:dyDescent="0.3">
      <c r="A536" s="283" t="s">
        <v>2510</v>
      </c>
      <c r="B536" s="206" t="s">
        <v>530</v>
      </c>
      <c r="C536" s="255"/>
      <c r="D536" s="265"/>
      <c r="E536" s="207"/>
      <c r="F536" s="211" t="str">
        <f t="shared" si="28"/>
        <v/>
      </c>
      <c r="G536" s="211" t="str">
        <f t="shared" si="29"/>
        <v/>
      </c>
    </row>
    <row r="537" spans="1:7" s="170" customFormat="1" x14ac:dyDescent="0.3">
      <c r="A537" s="283" t="s">
        <v>2511</v>
      </c>
      <c r="B537" s="206" t="s">
        <v>530</v>
      </c>
      <c r="C537" s="255"/>
      <c r="D537" s="265"/>
      <c r="E537" s="207"/>
      <c r="F537" s="211" t="str">
        <f t="shared" si="28"/>
        <v/>
      </c>
      <c r="G537" s="211" t="str">
        <f t="shared" si="29"/>
        <v/>
      </c>
    </row>
    <row r="538" spans="1:7" s="170" customFormat="1" x14ac:dyDescent="0.3">
      <c r="A538" s="283" t="s">
        <v>2512</v>
      </c>
      <c r="B538" s="206" t="s">
        <v>530</v>
      </c>
      <c r="C538" s="255"/>
      <c r="D538" s="265"/>
      <c r="E538" s="207"/>
      <c r="F538" s="211" t="str">
        <f t="shared" si="28"/>
        <v/>
      </c>
      <c r="G538" s="211" t="str">
        <f t="shared" si="29"/>
        <v/>
      </c>
    </row>
    <row r="539" spans="1:7" s="170" customFormat="1" x14ac:dyDescent="0.3">
      <c r="A539" s="283" t="s">
        <v>2513</v>
      </c>
      <c r="B539" s="206" t="s">
        <v>530</v>
      </c>
      <c r="C539" s="255"/>
      <c r="D539" s="265"/>
      <c r="E539" s="207"/>
      <c r="F539" s="211" t="str">
        <f t="shared" si="28"/>
        <v/>
      </c>
      <c r="G539" s="211" t="str">
        <f t="shared" si="29"/>
        <v/>
      </c>
    </row>
    <row r="540" spans="1:7" s="170" customFormat="1" x14ac:dyDescent="0.3">
      <c r="A540" s="283" t="s">
        <v>2514</v>
      </c>
      <c r="B540" s="206" t="s">
        <v>530</v>
      </c>
      <c r="C540" s="255"/>
      <c r="D540" s="265"/>
      <c r="E540" s="207"/>
      <c r="F540" s="211" t="str">
        <f t="shared" si="28"/>
        <v/>
      </c>
      <c r="G540" s="211" t="str">
        <f t="shared" si="29"/>
        <v/>
      </c>
    </row>
    <row r="541" spans="1:7" s="170" customFormat="1" x14ac:dyDescent="0.3">
      <c r="A541" s="283" t="s">
        <v>2515</v>
      </c>
      <c r="B541" s="206" t="s">
        <v>530</v>
      </c>
      <c r="C541" s="255"/>
      <c r="D541" s="265"/>
      <c r="E541" s="207"/>
      <c r="F541" s="211" t="str">
        <f t="shared" si="28"/>
        <v/>
      </c>
      <c r="G541" s="211" t="str">
        <f t="shared" si="29"/>
        <v/>
      </c>
    </row>
    <row r="542" spans="1:7" s="170" customFormat="1" x14ac:dyDescent="0.3">
      <c r="A542" s="283" t="s">
        <v>2516</v>
      </c>
      <c r="B542" s="206" t="s">
        <v>530</v>
      </c>
      <c r="C542" s="255"/>
      <c r="D542" s="265"/>
      <c r="E542" s="207"/>
      <c r="F542" s="211" t="str">
        <f t="shared" si="28"/>
        <v/>
      </c>
      <c r="G542" s="211" t="str">
        <f t="shared" si="29"/>
        <v/>
      </c>
    </row>
    <row r="543" spans="1:7" s="170" customFormat="1" x14ac:dyDescent="0.3">
      <c r="A543" s="283" t="s">
        <v>2517</v>
      </c>
      <c r="B543" s="206" t="s">
        <v>1983</v>
      </c>
      <c r="C543" s="255"/>
      <c r="D543" s="265"/>
      <c r="E543" s="207"/>
      <c r="F543" s="211" t="str">
        <f t="shared" si="28"/>
        <v/>
      </c>
      <c r="G543" s="211" t="str">
        <f t="shared" si="29"/>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c r="D549" s="265"/>
      <c r="E549" s="225"/>
      <c r="F549" s="211" t="str">
        <f>IF($C$567=0,"",IF(C549="[for completion]","",IF(C549="","",C549/$C$567)))</f>
        <v/>
      </c>
      <c r="G549" s="211" t="str">
        <f>IF($D$567=0,"",IF(D549="[for completion]","",IF(D549="","",D549/$D$567)))</f>
        <v/>
      </c>
    </row>
    <row r="550" spans="1:7" s="212" customFormat="1" x14ac:dyDescent="0.3">
      <c r="A550" s="283" t="s">
        <v>2523</v>
      </c>
      <c r="B550" s="224" t="s">
        <v>530</v>
      </c>
      <c r="C550" s="255"/>
      <c r="D550" s="265"/>
      <c r="E550" s="225"/>
      <c r="F550" s="211" t="str">
        <f t="shared" ref="F550:F566" si="30">IF($C$567=0,"",IF(C550="[for completion]","",IF(C550="","",C550/$C$567)))</f>
        <v/>
      </c>
      <c r="G550" s="211" t="str">
        <f t="shared" ref="G550:G566" si="31">IF($D$567=0,"",IF(D550="[for completion]","",IF(D550="","",D550/$D$567)))</f>
        <v/>
      </c>
    </row>
    <row r="551" spans="1:7" s="212" customFormat="1" x14ac:dyDescent="0.3">
      <c r="A551" s="283" t="s">
        <v>2524</v>
      </c>
      <c r="B551" s="224" t="s">
        <v>530</v>
      </c>
      <c r="C551" s="255"/>
      <c r="D551" s="265"/>
      <c r="E551" s="225"/>
      <c r="F551" s="211" t="str">
        <f t="shared" si="30"/>
        <v/>
      </c>
      <c r="G551" s="211" t="str">
        <f t="shared" si="31"/>
        <v/>
      </c>
    </row>
    <row r="552" spans="1:7" s="212" customFormat="1" x14ac:dyDescent="0.3">
      <c r="A552" s="283" t="s">
        <v>2525</v>
      </c>
      <c r="B552" s="224" t="s">
        <v>530</v>
      </c>
      <c r="C552" s="255"/>
      <c r="D552" s="265"/>
      <c r="E552" s="225"/>
      <c r="F552" s="211" t="str">
        <f t="shared" si="30"/>
        <v/>
      </c>
      <c r="G552" s="211" t="str">
        <f t="shared" si="31"/>
        <v/>
      </c>
    </row>
    <row r="553" spans="1:7" s="212" customFormat="1" x14ac:dyDescent="0.3">
      <c r="A553" s="283" t="s">
        <v>2526</v>
      </c>
      <c r="B553" s="224" t="s">
        <v>530</v>
      </c>
      <c r="C553" s="255"/>
      <c r="D553" s="265"/>
      <c r="E553" s="225"/>
      <c r="F553" s="211" t="str">
        <f t="shared" si="30"/>
        <v/>
      </c>
      <c r="G553" s="211" t="str">
        <f t="shared" si="31"/>
        <v/>
      </c>
    </row>
    <row r="554" spans="1:7" s="212" customFormat="1" x14ac:dyDescent="0.3">
      <c r="A554" s="283" t="s">
        <v>2527</v>
      </c>
      <c r="B554" s="224" t="s">
        <v>530</v>
      </c>
      <c r="C554" s="255"/>
      <c r="D554" s="265"/>
      <c r="E554" s="225"/>
      <c r="F554" s="211" t="str">
        <f t="shared" si="30"/>
        <v/>
      </c>
      <c r="G554" s="211" t="str">
        <f t="shared" si="31"/>
        <v/>
      </c>
    </row>
    <row r="555" spans="1:7" s="212" customFormat="1" x14ac:dyDescent="0.3">
      <c r="A555" s="283" t="s">
        <v>2528</v>
      </c>
      <c r="B555" s="284" t="s">
        <v>530</v>
      </c>
      <c r="C555" s="255"/>
      <c r="D555" s="265"/>
      <c r="E555" s="225"/>
      <c r="F555" s="211" t="str">
        <f t="shared" si="30"/>
        <v/>
      </c>
      <c r="G555" s="211" t="str">
        <f t="shared" si="31"/>
        <v/>
      </c>
    </row>
    <row r="556" spans="1:7" s="212" customFormat="1" x14ac:dyDescent="0.3">
      <c r="A556" s="283" t="s">
        <v>2529</v>
      </c>
      <c r="B556" s="224" t="s">
        <v>530</v>
      </c>
      <c r="C556" s="255"/>
      <c r="D556" s="265"/>
      <c r="E556" s="225"/>
      <c r="F556" s="211" t="str">
        <f t="shared" si="30"/>
        <v/>
      </c>
      <c r="G556" s="211" t="str">
        <f t="shared" si="31"/>
        <v/>
      </c>
    </row>
    <row r="557" spans="1:7" s="212" customFormat="1" x14ac:dyDescent="0.3">
      <c r="A557" s="283" t="s">
        <v>2530</v>
      </c>
      <c r="B557" s="224" t="s">
        <v>530</v>
      </c>
      <c r="C557" s="255"/>
      <c r="D557" s="265"/>
      <c r="E557" s="225"/>
      <c r="F557" s="211" t="str">
        <f t="shared" si="30"/>
        <v/>
      </c>
      <c r="G557" s="211" t="str">
        <f t="shared" si="31"/>
        <v/>
      </c>
    </row>
    <row r="558" spans="1:7" s="212" customFormat="1" x14ac:dyDescent="0.3">
      <c r="A558" s="283" t="s">
        <v>2531</v>
      </c>
      <c r="B558" s="224" t="s">
        <v>530</v>
      </c>
      <c r="C558" s="255"/>
      <c r="D558" s="265"/>
      <c r="E558" s="225"/>
      <c r="F558" s="211" t="str">
        <f t="shared" si="30"/>
        <v/>
      </c>
      <c r="G558" s="211" t="str">
        <f t="shared" si="31"/>
        <v/>
      </c>
    </row>
    <row r="559" spans="1:7" s="212" customFormat="1" x14ac:dyDescent="0.3">
      <c r="A559" s="283" t="s">
        <v>2532</v>
      </c>
      <c r="B559" s="224" t="s">
        <v>530</v>
      </c>
      <c r="C559" s="255"/>
      <c r="D559" s="265"/>
      <c r="E559" s="225"/>
      <c r="F559" s="211" t="str">
        <f t="shared" si="30"/>
        <v/>
      </c>
      <c r="G559" s="211" t="str">
        <f t="shared" si="31"/>
        <v/>
      </c>
    </row>
    <row r="560" spans="1:7" s="212" customFormat="1" x14ac:dyDescent="0.3">
      <c r="A560" s="283" t="s">
        <v>2533</v>
      </c>
      <c r="B560" s="224" t="s">
        <v>530</v>
      </c>
      <c r="C560" s="255"/>
      <c r="D560" s="265"/>
      <c r="E560" s="225"/>
      <c r="F560" s="211" t="str">
        <f t="shared" si="30"/>
        <v/>
      </c>
      <c r="G560" s="211" t="str">
        <f t="shared" si="31"/>
        <v/>
      </c>
    </row>
    <row r="561" spans="1:7" s="212" customFormat="1" x14ac:dyDescent="0.3">
      <c r="A561" s="283" t="s">
        <v>2534</v>
      </c>
      <c r="B561" s="224" t="s">
        <v>530</v>
      </c>
      <c r="C561" s="255"/>
      <c r="D561" s="265"/>
      <c r="E561" s="225"/>
      <c r="F561" s="211" t="str">
        <f t="shared" si="30"/>
        <v/>
      </c>
      <c r="G561" s="211" t="str">
        <f t="shared" si="31"/>
        <v/>
      </c>
    </row>
    <row r="562" spans="1:7" s="212" customFormat="1" x14ac:dyDescent="0.3">
      <c r="A562" s="283" t="s">
        <v>2535</v>
      </c>
      <c r="B562" s="224" t="s">
        <v>530</v>
      </c>
      <c r="C562" s="255"/>
      <c r="D562" s="265"/>
      <c r="E562" s="225"/>
      <c r="F562" s="211" t="str">
        <f t="shared" si="30"/>
        <v/>
      </c>
      <c r="G562" s="211" t="str">
        <f t="shared" si="31"/>
        <v/>
      </c>
    </row>
    <row r="563" spans="1:7" s="212" customFormat="1" x14ac:dyDescent="0.3">
      <c r="A563" s="283" t="s">
        <v>2536</v>
      </c>
      <c r="B563" s="224" t="s">
        <v>530</v>
      </c>
      <c r="C563" s="255"/>
      <c r="D563" s="265"/>
      <c r="E563" s="225"/>
      <c r="F563" s="211" t="str">
        <f t="shared" si="30"/>
        <v/>
      </c>
      <c r="G563" s="211" t="str">
        <f t="shared" si="31"/>
        <v/>
      </c>
    </row>
    <row r="564" spans="1:7" s="212" customFormat="1" x14ac:dyDescent="0.3">
      <c r="A564" s="283" t="s">
        <v>2537</v>
      </c>
      <c r="B564" s="224" t="s">
        <v>530</v>
      </c>
      <c r="C564" s="255"/>
      <c r="D564" s="265"/>
      <c r="E564" s="225"/>
      <c r="F564" s="211" t="str">
        <f t="shared" si="30"/>
        <v/>
      </c>
      <c r="G564" s="211" t="str">
        <f t="shared" si="31"/>
        <v/>
      </c>
    </row>
    <row r="565" spans="1:7" s="212" customFormat="1" x14ac:dyDescent="0.3">
      <c r="A565" s="283" t="s">
        <v>2538</v>
      </c>
      <c r="B565" s="224" t="s">
        <v>530</v>
      </c>
      <c r="C565" s="255"/>
      <c r="D565" s="265"/>
      <c r="E565" s="225"/>
      <c r="F565" s="211" t="str">
        <f t="shared" si="30"/>
        <v/>
      </c>
      <c r="G565" s="211" t="str">
        <f t="shared" si="31"/>
        <v/>
      </c>
    </row>
    <row r="566" spans="1:7" s="212" customFormat="1" x14ac:dyDescent="0.3">
      <c r="A566" s="283" t="s">
        <v>2539</v>
      </c>
      <c r="B566" s="224" t="s">
        <v>1983</v>
      </c>
      <c r="C566" s="255"/>
      <c r="D566" s="265"/>
      <c r="E566" s="225"/>
      <c r="F566" s="211" t="str">
        <f t="shared" si="30"/>
        <v/>
      </c>
      <c r="G566" s="211" t="str">
        <f t="shared" si="31"/>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c r="D572" s="265"/>
      <c r="E572" s="207"/>
      <c r="F572" s="211" t="str">
        <f>IF($C$585=0,"",IF(C572="[for completion]","",IF(C572="","",C572/$C$585)))</f>
        <v/>
      </c>
      <c r="G572" s="211" t="str">
        <f>IF($D$585=0,"",IF(D572="[for completion]","",IF(D572="","",D572/$D$585)))</f>
        <v/>
      </c>
    </row>
    <row r="573" spans="1:7" s="170" customFormat="1" x14ac:dyDescent="0.3">
      <c r="A573" s="283" t="s">
        <v>2545</v>
      </c>
      <c r="B573" s="298" t="s">
        <v>1583</v>
      </c>
      <c r="C573" s="255"/>
      <c r="D573" s="265"/>
      <c r="E573" s="207"/>
      <c r="F573" s="211" t="str">
        <f>IF($C$585=0,"",IF(C573="[for completion]","",IF(C573="","",C573/$C$585)))</f>
        <v/>
      </c>
      <c r="G573" s="211" t="str">
        <f>IF($D$585=0,"",IF(D573="[for completion]","",IF(D573="","",D573/$D$585)))</f>
        <v/>
      </c>
    </row>
    <row r="574" spans="1:7" s="170" customFormat="1" x14ac:dyDescent="0.3">
      <c r="A574" s="283" t="s">
        <v>2546</v>
      </c>
      <c r="B574" s="298" t="s">
        <v>2262</v>
      </c>
      <c r="C574" s="255"/>
      <c r="D574" s="265"/>
      <c r="E574" s="207"/>
      <c r="F574" s="211" t="str">
        <f>IF($C$585=0,"",IF(C574="[for completion]","",IF(C574="","",C574/$C$585)))</f>
        <v/>
      </c>
      <c r="G574" s="211" t="str">
        <f>IF($D$585=0,"",IF(D574="[for completion]","",IF(D574="","",D574/$D$585)))</f>
        <v/>
      </c>
    </row>
    <row r="575" spans="1:7" s="170" customFormat="1" x14ac:dyDescent="0.3">
      <c r="A575" s="283" t="s">
        <v>2547</v>
      </c>
      <c r="B575" s="298" t="s">
        <v>1584</v>
      </c>
      <c r="C575" s="255"/>
      <c r="D575" s="265"/>
      <c r="E575" s="207"/>
      <c r="F575" s="211" t="str">
        <f>IF($C$585=0,"",IF(C575="[for completion]","",IF(C575="","",C575/$C$585)))</f>
        <v/>
      </c>
      <c r="G575" s="211" t="str">
        <f>IF($D$585=0,"",IF(D575="[for completion]","",IF(D575="","",D575/$D$585)))</f>
        <v/>
      </c>
    </row>
    <row r="576" spans="1:7" s="170" customFormat="1" x14ac:dyDescent="0.3">
      <c r="A576" s="283" t="s">
        <v>2548</v>
      </c>
      <c r="B576" s="298" t="s">
        <v>1585</v>
      </c>
      <c r="C576" s="255"/>
      <c r="D576" s="265"/>
      <c r="E576" s="207"/>
      <c r="F576" s="211" t="str">
        <f>IF($C$585=0,"",IF(C576="[for completion]","",IF(C576="","",C576/$C$585)))</f>
        <v/>
      </c>
      <c r="G576" s="211" t="str">
        <f>IF($D$585=0,"",IF(D576="[for completion]","",IF(D576="","",D576/$D$585)))</f>
        <v/>
      </c>
    </row>
    <row r="577" spans="1:7" s="170" customFormat="1" x14ac:dyDescent="0.3">
      <c r="A577" s="283" t="s">
        <v>2549</v>
      </c>
      <c r="B577" s="298" t="s">
        <v>1586</v>
      </c>
      <c r="C577" s="255"/>
      <c r="D577" s="265"/>
      <c r="E577" s="207"/>
      <c r="F577" s="313" t="str">
        <f t="shared" ref="F577:F584" si="32">IF($C$585=0,"",IF(C577="[for completion]","",IF(C577="","",C577/$C$585)))</f>
        <v/>
      </c>
      <c r="G577" s="313" t="str">
        <f t="shared" ref="G577:G584" si="33">IF($D$585=0,"",IF(D577="[for completion]","",IF(D577="","",D577/$D$585)))</f>
        <v/>
      </c>
    </row>
    <row r="578" spans="1:7" s="170" customFormat="1" x14ac:dyDescent="0.3">
      <c r="A578" s="283" t="s">
        <v>2550</v>
      </c>
      <c r="B578" s="298" t="s">
        <v>1587</v>
      </c>
      <c r="C578" s="255"/>
      <c r="D578" s="265"/>
      <c r="E578" s="207"/>
      <c r="F578" s="313" t="str">
        <f t="shared" si="32"/>
        <v/>
      </c>
      <c r="G578" s="313" t="str">
        <f t="shared" si="33"/>
        <v/>
      </c>
    </row>
    <row r="579" spans="1:7" s="170" customFormat="1" x14ac:dyDescent="0.3">
      <c r="A579" s="283" t="s">
        <v>2551</v>
      </c>
      <c r="B579" s="298" t="s">
        <v>1588</v>
      </c>
      <c r="C579" s="255"/>
      <c r="D579" s="265"/>
      <c r="E579" s="207"/>
      <c r="F579" s="313" t="str">
        <f t="shared" si="32"/>
        <v/>
      </c>
      <c r="G579" s="313" t="str">
        <f t="shared" si="33"/>
        <v/>
      </c>
    </row>
    <row r="580" spans="1:7" s="308" customFormat="1" x14ac:dyDescent="0.3">
      <c r="A580" s="314" t="s">
        <v>2552</v>
      </c>
      <c r="B580" s="315" t="s">
        <v>2635</v>
      </c>
      <c r="C580" s="199"/>
      <c r="D580" s="314"/>
      <c r="E580" s="324"/>
      <c r="F580" s="302" t="str">
        <f t="shared" si="32"/>
        <v/>
      </c>
      <c r="G580" s="302" t="str">
        <f t="shared" si="33"/>
        <v/>
      </c>
    </row>
    <row r="581" spans="1:7" s="308" customFormat="1" x14ac:dyDescent="0.3">
      <c r="A581" s="314" t="s">
        <v>2553</v>
      </c>
      <c r="B581" s="314" t="s">
        <v>2638</v>
      </c>
      <c r="C581" s="199"/>
      <c r="D581" s="314"/>
      <c r="E581" s="67"/>
      <c r="F581" s="302" t="str">
        <f t="shared" si="32"/>
        <v/>
      </c>
      <c r="G581" s="302" t="str">
        <f t="shared" si="33"/>
        <v/>
      </c>
    </row>
    <row r="582" spans="1:7" s="308" customFormat="1" x14ac:dyDescent="0.3">
      <c r="A582" s="314" t="s">
        <v>2554</v>
      </c>
      <c r="B582" s="314" t="s">
        <v>2636</v>
      </c>
      <c r="C582" s="199"/>
      <c r="D582" s="314"/>
      <c r="E582" s="67"/>
      <c r="F582" s="302" t="str">
        <f t="shared" si="32"/>
        <v/>
      </c>
      <c r="G582" s="302" t="str">
        <f t="shared" si="33"/>
        <v/>
      </c>
    </row>
    <row r="583" spans="1:7" s="308" customFormat="1" x14ac:dyDescent="0.3">
      <c r="A583" s="314" t="s">
        <v>2647</v>
      </c>
      <c r="B583" s="315" t="s">
        <v>2637</v>
      </c>
      <c r="C583" s="199"/>
      <c r="D583" s="314"/>
      <c r="E583" s="324"/>
      <c r="F583" s="302" t="str">
        <f t="shared" si="32"/>
        <v/>
      </c>
      <c r="G583" s="302" t="str">
        <f t="shared" si="33"/>
        <v/>
      </c>
    </row>
    <row r="584" spans="1:7" s="308" customFormat="1" x14ac:dyDescent="0.3">
      <c r="A584" s="314" t="s">
        <v>2648</v>
      </c>
      <c r="B584" s="314" t="s">
        <v>1983</v>
      </c>
      <c r="C584" s="328"/>
      <c r="D584" s="329"/>
      <c r="E584" s="324"/>
      <c r="F584" s="302" t="str">
        <f t="shared" si="32"/>
        <v/>
      </c>
      <c r="G584" s="302" t="str">
        <f t="shared" si="33"/>
        <v/>
      </c>
    </row>
    <row r="585" spans="1:7" s="308" customFormat="1" x14ac:dyDescent="0.3">
      <c r="A585" s="314" t="s">
        <v>2649</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2650</v>
      </c>
      <c r="B587" s="315"/>
      <c r="C587" s="328"/>
      <c r="D587" s="329"/>
      <c r="E587" s="324"/>
      <c r="F587" s="302"/>
      <c r="G587" s="302"/>
    </row>
    <row r="588" spans="1:7" s="308" customFormat="1" x14ac:dyDescent="0.3">
      <c r="A588" s="314" t="s">
        <v>2651</v>
      </c>
      <c r="B588" s="315"/>
      <c r="C588" s="328"/>
      <c r="D588" s="329"/>
      <c r="E588" s="324"/>
      <c r="F588" s="302"/>
      <c r="G588" s="302"/>
    </row>
    <row r="589" spans="1:7" s="308" customFormat="1" x14ac:dyDescent="0.3">
      <c r="A589" s="314" t="s">
        <v>2652</v>
      </c>
      <c r="B589" s="315"/>
      <c r="C589" s="328"/>
      <c r="D589" s="329"/>
      <c r="E589" s="324"/>
      <c r="F589" s="302"/>
      <c r="G589" s="302"/>
    </row>
    <row r="590" spans="1:7" s="308" customFormat="1" x14ac:dyDescent="0.3">
      <c r="A590" s="314" t="s">
        <v>2653</v>
      </c>
      <c r="B590" s="315"/>
      <c r="C590" s="328"/>
      <c r="D590" s="329"/>
      <c r="E590" s="324"/>
      <c r="F590" s="302"/>
      <c r="G590" s="302"/>
    </row>
    <row r="591" spans="1:7" s="170" customFormat="1" x14ac:dyDescent="0.3">
      <c r="A591" s="314" t="s">
        <v>2654</v>
      </c>
      <c r="B591" s="315"/>
      <c r="C591" s="328"/>
      <c r="D591" s="329"/>
      <c r="E591" s="324"/>
      <c r="F591" s="302" t="str">
        <f>IF($C$585=0,"",IF(C591="[for completion]","",IF(C591="","",C591/$C$585)))</f>
        <v/>
      </c>
      <c r="G591" s="302" t="str">
        <f>IF($D$585=0,"",IF(D591="[for completion]","",IF(D591="","",D591/$D$585)))</f>
        <v/>
      </c>
    </row>
    <row r="592" spans="1:7" s="170" customFormat="1" x14ac:dyDescent="0.3">
      <c r="A592" s="314" t="s">
        <v>2655</v>
      </c>
      <c r="B592" s="67"/>
      <c r="C592" s="67"/>
      <c r="D592" s="67"/>
      <c r="E592" s="67"/>
      <c r="F592" s="67"/>
      <c r="G592" s="67"/>
    </row>
    <row r="593" spans="1:7" s="212" customFormat="1" x14ac:dyDescent="0.3">
      <c r="A593" s="314" t="s">
        <v>2656</v>
      </c>
      <c r="B593" s="67"/>
      <c r="C593" s="67"/>
      <c r="D593" s="67"/>
      <c r="E593" s="67"/>
      <c r="F593" s="67"/>
      <c r="G593" s="67"/>
    </row>
    <row r="594" spans="1:7" x14ac:dyDescent="0.3">
      <c r="A594" s="314" t="s">
        <v>2657</v>
      </c>
      <c r="B594" s="218"/>
      <c r="C594" s="218"/>
      <c r="D594" s="218"/>
      <c r="E594" s="218"/>
      <c r="F594" s="218"/>
      <c r="G594" s="216"/>
    </row>
    <row r="595" spans="1:7" s="310" customFormat="1" x14ac:dyDescent="0.3">
      <c r="A595" s="314" t="s">
        <v>2663</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c r="D597" s="265"/>
      <c r="E597" s="225"/>
      <c r="F597" s="211" t="str">
        <f>IF($C$601=0,"",IF(C597="[for completion]","",IF(C597="","",C597/$C$601)))</f>
        <v/>
      </c>
      <c r="G597" s="211" t="str">
        <f>IF($D$601=0,"",IF(D597="[for completion]","",IF(D597="","",D597/$D$601)))</f>
        <v/>
      </c>
    </row>
    <row r="598" spans="1:7" x14ac:dyDescent="0.3">
      <c r="A598" s="283" t="s">
        <v>2557</v>
      </c>
      <c r="B598" s="220" t="s">
        <v>2164</v>
      </c>
      <c r="C598" s="255"/>
      <c r="D598" s="265"/>
      <c r="E598" s="225"/>
      <c r="F598" s="211" t="str">
        <f>IF($C$601=0,"",IF(C598="[for completion]","",IF(C598="","",C598/$C$601)))</f>
        <v/>
      </c>
      <c r="G598" s="211" t="str">
        <f>IF($D$601=0,"",IF(D598="[for completion]","",IF(D598="","",D598/$D$601)))</f>
        <v/>
      </c>
    </row>
    <row r="599" spans="1:7" x14ac:dyDescent="0.3">
      <c r="A599" s="283" t="s">
        <v>2558</v>
      </c>
      <c r="B599" s="224" t="s">
        <v>1590</v>
      </c>
      <c r="C599" s="255"/>
      <c r="D599" s="265"/>
      <c r="E599" s="225"/>
      <c r="F599" s="211" t="str">
        <f>IF($C$601=0,"",IF(C599="[for completion]","",IF(C599="","",C599/$C$601)))</f>
        <v/>
      </c>
      <c r="G599" s="211" t="str">
        <f>IF($D$601=0,"",IF(D599="[for completion]","",IF(D599="","",D599/$D$601)))</f>
        <v/>
      </c>
    </row>
    <row r="600" spans="1:7" x14ac:dyDescent="0.3">
      <c r="A600" s="283" t="s">
        <v>2559</v>
      </c>
      <c r="B600" s="222" t="s">
        <v>1983</v>
      </c>
      <c r="C600" s="255"/>
      <c r="D600" s="265"/>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2627</v>
      </c>
      <c r="C603" s="151" t="s">
        <v>2623</v>
      </c>
      <c r="D603" s="151" t="s">
        <v>2628</v>
      </c>
      <c r="E603" s="151"/>
      <c r="F603" s="151" t="s">
        <v>2625</v>
      </c>
      <c r="G603" s="151"/>
    </row>
    <row r="604" spans="1:7" x14ac:dyDescent="0.3">
      <c r="A604" s="314" t="s">
        <v>2563</v>
      </c>
      <c r="B604" s="336" t="s">
        <v>728</v>
      </c>
      <c r="C604" s="330"/>
      <c r="D604" s="331"/>
      <c r="E604" s="332"/>
      <c r="F604" s="331"/>
      <c r="G604" s="302" t="str">
        <f>IF($D$622=0,"",IF(D604="[for completion]","",IF(D604="","",D604/$D$622)))</f>
        <v/>
      </c>
    </row>
    <row r="605" spans="1:7" x14ac:dyDescent="0.3">
      <c r="A605" s="314" t="s">
        <v>2564</v>
      </c>
      <c r="B605" s="336" t="s">
        <v>729</v>
      </c>
      <c r="C605" s="330"/>
      <c r="D605" s="331"/>
      <c r="E605" s="332"/>
      <c r="F605" s="331"/>
      <c r="G605" s="302" t="str">
        <f t="shared" ref="G605:G622" si="34">IF($D$622=0,"",IF(D605="[for completion]","",IF(D605="","",D605/$D$622)))</f>
        <v/>
      </c>
    </row>
    <row r="606" spans="1:7" x14ac:dyDescent="0.3">
      <c r="A606" s="314" t="s">
        <v>2565</v>
      </c>
      <c r="B606" s="336" t="s">
        <v>730</v>
      </c>
      <c r="C606" s="330"/>
      <c r="D606" s="331"/>
      <c r="E606" s="332"/>
      <c r="F606" s="331"/>
      <c r="G606" s="302" t="str">
        <f t="shared" si="34"/>
        <v/>
      </c>
    </row>
    <row r="607" spans="1:7" x14ac:dyDescent="0.3">
      <c r="A607" s="314" t="s">
        <v>2566</v>
      </c>
      <c r="B607" s="336" t="s">
        <v>731</v>
      </c>
      <c r="C607" s="330"/>
      <c r="D607" s="331"/>
      <c r="E607" s="332"/>
      <c r="F607" s="331"/>
      <c r="G607" s="302" t="str">
        <f t="shared" si="34"/>
        <v/>
      </c>
    </row>
    <row r="608" spans="1:7" x14ac:dyDescent="0.3">
      <c r="A608" s="314" t="s">
        <v>2567</v>
      </c>
      <c r="B608" s="336" t="s">
        <v>732</v>
      </c>
      <c r="C608" s="330"/>
      <c r="D608" s="331"/>
      <c r="E608" s="332"/>
      <c r="F608" s="331"/>
      <c r="G608" s="302" t="str">
        <f t="shared" si="34"/>
        <v/>
      </c>
    </row>
    <row r="609" spans="1:7" x14ac:dyDescent="0.3">
      <c r="A609" s="314" t="s">
        <v>2568</v>
      </c>
      <c r="B609" s="336" t="s">
        <v>733</v>
      </c>
      <c r="C609" s="330"/>
      <c r="D609" s="331"/>
      <c r="E609" s="332"/>
      <c r="F609" s="331"/>
      <c r="G609" s="302" t="str">
        <f t="shared" si="34"/>
        <v/>
      </c>
    </row>
    <row r="610" spans="1:7" x14ac:dyDescent="0.3">
      <c r="A610" s="314" t="s">
        <v>2569</v>
      </c>
      <c r="B610" s="336" t="s">
        <v>734</v>
      </c>
      <c r="C610" s="330"/>
      <c r="D610" s="331"/>
      <c r="E610" s="332"/>
      <c r="F610" s="331"/>
      <c r="G610" s="302" t="str">
        <f t="shared" si="34"/>
        <v/>
      </c>
    </row>
    <row r="611" spans="1:7" x14ac:dyDescent="0.3">
      <c r="A611" s="314" t="s">
        <v>2570</v>
      </c>
      <c r="B611" s="336" t="s">
        <v>2156</v>
      </c>
      <c r="C611" s="330"/>
      <c r="D611" s="331"/>
      <c r="E611" s="332"/>
      <c r="F611" s="331"/>
      <c r="G611" s="302" t="str">
        <f t="shared" si="34"/>
        <v/>
      </c>
    </row>
    <row r="612" spans="1:7" x14ac:dyDescent="0.3">
      <c r="A612" s="314" t="s">
        <v>2571</v>
      </c>
      <c r="B612" s="336" t="s">
        <v>2157</v>
      </c>
      <c r="C612" s="330"/>
      <c r="D612" s="331"/>
      <c r="E612" s="332"/>
      <c r="F612" s="331"/>
      <c r="G612" s="302" t="str">
        <f t="shared" si="34"/>
        <v/>
      </c>
    </row>
    <row r="613" spans="1:7" x14ac:dyDescent="0.3">
      <c r="A613" s="314" t="s">
        <v>2572</v>
      </c>
      <c r="B613" s="336" t="s">
        <v>2158</v>
      </c>
      <c r="C613" s="330"/>
      <c r="D613" s="331"/>
      <c r="E613" s="332"/>
      <c r="F613" s="331"/>
      <c r="G613" s="302" t="str">
        <f t="shared" si="34"/>
        <v/>
      </c>
    </row>
    <row r="614" spans="1:7" x14ac:dyDescent="0.3">
      <c r="A614" s="314" t="s">
        <v>2573</v>
      </c>
      <c r="B614" s="336" t="s">
        <v>735</v>
      </c>
      <c r="C614" s="330"/>
      <c r="D614" s="331"/>
      <c r="E614" s="332"/>
      <c r="F614" s="331"/>
      <c r="G614" s="302" t="str">
        <f t="shared" si="34"/>
        <v/>
      </c>
    </row>
    <row r="615" spans="1:7" x14ac:dyDescent="0.3">
      <c r="A615" s="314" t="s">
        <v>2574</v>
      </c>
      <c r="B615" s="336" t="s">
        <v>736</v>
      </c>
      <c r="C615" s="330"/>
      <c r="D615" s="331"/>
      <c r="E615" s="332"/>
      <c r="F615" s="331"/>
      <c r="G615" s="302" t="str">
        <f t="shared" si="34"/>
        <v/>
      </c>
    </row>
    <row r="616" spans="1:7" x14ac:dyDescent="0.3">
      <c r="A616" s="314" t="s">
        <v>2575</v>
      </c>
      <c r="B616" s="336" t="s">
        <v>94</v>
      </c>
      <c r="C616" s="330"/>
      <c r="D616" s="331"/>
      <c r="E616" s="332"/>
      <c r="F616" s="331"/>
      <c r="G616" s="302" t="str">
        <f t="shared" si="34"/>
        <v/>
      </c>
    </row>
    <row r="617" spans="1:7" x14ac:dyDescent="0.3">
      <c r="A617" s="314" t="s">
        <v>2576</v>
      </c>
      <c r="B617" s="336" t="s">
        <v>1983</v>
      </c>
      <c r="C617" s="330"/>
      <c r="D617" s="331"/>
      <c r="E617" s="332"/>
      <c r="F617" s="331"/>
      <c r="G617" s="302" t="str">
        <f t="shared" si="34"/>
        <v/>
      </c>
    </row>
    <row r="618" spans="1:7" x14ac:dyDescent="0.3">
      <c r="A618" s="314" t="s">
        <v>2577</v>
      </c>
      <c r="B618" s="336" t="s">
        <v>96</v>
      </c>
      <c r="C618" s="328">
        <f>SUM(C604:C617)</f>
        <v>0</v>
      </c>
      <c r="D618" s="314">
        <f>SUM(D604:D617)</f>
        <v>0</v>
      </c>
      <c r="E618" s="299"/>
      <c r="F618" s="328"/>
      <c r="G618" s="302" t="str">
        <f t="shared" si="34"/>
        <v/>
      </c>
    </row>
    <row r="619" spans="1:7" x14ac:dyDescent="0.3">
      <c r="A619" s="314" t="s">
        <v>2578</v>
      </c>
      <c r="B619" s="218" t="s">
        <v>2622</v>
      </c>
      <c r="C619" s="67"/>
      <c r="D619" s="67"/>
      <c r="E619" s="67"/>
      <c r="F619" s="293"/>
      <c r="G619" s="302" t="str">
        <f t="shared" si="34"/>
        <v/>
      </c>
    </row>
    <row r="620" spans="1:7" x14ac:dyDescent="0.3">
      <c r="A620" s="283" t="s">
        <v>2579</v>
      </c>
      <c r="B620" s="298"/>
      <c r="C620" s="255"/>
      <c r="D620" s="265"/>
      <c r="E620" s="299"/>
      <c r="F620" s="302"/>
      <c r="G620" s="302" t="str">
        <f t="shared" si="34"/>
        <v/>
      </c>
    </row>
    <row r="621" spans="1:7" x14ac:dyDescent="0.3">
      <c r="A621" s="283" t="s">
        <v>2580</v>
      </c>
      <c r="B621" s="298"/>
      <c r="C621" s="255"/>
      <c r="D621" s="265"/>
      <c r="E621" s="299"/>
      <c r="F621" s="302"/>
      <c r="G621" s="302" t="str">
        <f t="shared" si="34"/>
        <v/>
      </c>
    </row>
    <row r="622" spans="1:7" x14ac:dyDescent="0.3">
      <c r="A622" s="283" t="s">
        <v>2581</v>
      </c>
      <c r="B622" s="298"/>
      <c r="C622" s="255"/>
      <c r="D622" s="265"/>
      <c r="E622" s="299"/>
      <c r="F622" s="302"/>
      <c r="G622" s="302"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E24" sqref="E24"/>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2704</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2612</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F32" sqref="F3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2704</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2612</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5" sqref="C15"/>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2704</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2689</v>
      </c>
      <c r="C6" s="334" t="s">
        <v>2688</v>
      </c>
    </row>
    <row r="7" spans="1:13" ht="28.8" x14ac:dyDescent="0.3">
      <c r="A7" s="1" t="s">
        <v>1130</v>
      </c>
      <c r="B7" s="39" t="s">
        <v>2691</v>
      </c>
      <c r="C7" s="334" t="s">
        <v>2692</v>
      </c>
    </row>
    <row r="8" spans="1:13" ht="28.8" x14ac:dyDescent="0.3">
      <c r="A8" s="1" t="s">
        <v>1131</v>
      </c>
      <c r="B8" s="39" t="s">
        <v>2690</v>
      </c>
      <c r="C8" s="334" t="s">
        <v>2693</v>
      </c>
    </row>
    <row r="9" spans="1:13" x14ac:dyDescent="0.3">
      <c r="A9" s="1" t="s">
        <v>1132</v>
      </c>
      <c r="B9" s="39" t="s">
        <v>1133</v>
      </c>
      <c r="C9" s="293"/>
    </row>
    <row r="10" spans="1:13" ht="44.25" customHeight="1" x14ac:dyDescent="0.3">
      <c r="A10" s="1" t="s">
        <v>1134</v>
      </c>
      <c r="B10" s="39" t="s">
        <v>1348</v>
      </c>
      <c r="C10" s="293"/>
    </row>
    <row r="11" spans="1:13" ht="54.75" customHeight="1" x14ac:dyDescent="0.3">
      <c r="A11" s="1" t="s">
        <v>1135</v>
      </c>
      <c r="B11" s="39" t="s">
        <v>1136</v>
      </c>
      <c r="C11" s="293"/>
    </row>
    <row r="12" spans="1:13" x14ac:dyDescent="0.3">
      <c r="A12" s="1" t="s">
        <v>1137</v>
      </c>
      <c r="B12" s="39" t="s">
        <v>2620</v>
      </c>
      <c r="C12" s="293"/>
    </row>
    <row r="13" spans="1:13" x14ac:dyDescent="0.3">
      <c r="A13" s="1" t="s">
        <v>1139</v>
      </c>
      <c r="B13" s="39" t="s">
        <v>1138</v>
      </c>
      <c r="C13" s="293"/>
    </row>
    <row r="14" spans="1:13" x14ac:dyDescent="0.3">
      <c r="A14" s="1" t="s">
        <v>1141</v>
      </c>
      <c r="B14" s="39" t="s">
        <v>1140</v>
      </c>
      <c r="C14" s="293"/>
    </row>
    <row r="15" spans="1:13" ht="28.8" x14ac:dyDescent="0.3">
      <c r="A15" s="1" t="s">
        <v>1143</v>
      </c>
      <c r="B15" s="39" t="s">
        <v>1142</v>
      </c>
      <c r="C15" s="293"/>
    </row>
    <row r="16" spans="1:13" x14ac:dyDescent="0.3">
      <c r="A16" s="1" t="s">
        <v>1145</v>
      </c>
      <c r="B16" s="39" t="s">
        <v>1144</v>
      </c>
      <c r="C16" s="293"/>
    </row>
    <row r="17" spans="1:13" ht="30" customHeight="1" x14ac:dyDescent="0.3">
      <c r="A17" s="1" t="s">
        <v>1147</v>
      </c>
      <c r="B17" s="43" t="s">
        <v>1146</v>
      </c>
      <c r="C17" s="293"/>
    </row>
    <row r="18" spans="1:13" x14ac:dyDescent="0.3">
      <c r="A18" s="1" t="s">
        <v>1149</v>
      </c>
      <c r="B18" s="43" t="s">
        <v>1148</v>
      </c>
      <c r="C18" s="293"/>
    </row>
    <row r="19" spans="1:13" s="212" customFormat="1" x14ac:dyDescent="0.3">
      <c r="A19" s="171" t="s">
        <v>2619</v>
      </c>
      <c r="B19" s="43" t="s">
        <v>1150</v>
      </c>
      <c r="C19" s="293"/>
      <c r="D19" s="2"/>
      <c r="E19" s="2"/>
      <c r="F19" s="2"/>
      <c r="G19" s="2"/>
      <c r="H19" s="2"/>
      <c r="I19" s="2"/>
      <c r="J19" s="2"/>
    </row>
    <row r="20" spans="1:13" s="212" customFormat="1" x14ac:dyDescent="0.3">
      <c r="A20" s="171" t="s">
        <v>2621</v>
      </c>
      <c r="B20" s="39" t="s">
        <v>2618</v>
      </c>
      <c r="C20" s="293"/>
      <c r="D20" s="2"/>
      <c r="E20" s="2"/>
      <c r="F20" s="2"/>
      <c r="G20" s="2"/>
      <c r="H20" s="2"/>
      <c r="I20" s="2"/>
      <c r="J20" s="2"/>
    </row>
    <row r="21" spans="1:13" s="212" customFormat="1" x14ac:dyDescent="0.3">
      <c r="A21" s="66" t="s">
        <v>1151</v>
      </c>
      <c r="B21" s="40" t="s">
        <v>1152</v>
      </c>
      <c r="C21" s="337"/>
      <c r="D21" s="2"/>
      <c r="E21" s="2"/>
      <c r="F21" s="2"/>
      <c r="G21" s="2"/>
      <c r="H21" s="2"/>
      <c r="I21" s="2"/>
      <c r="J21" s="2"/>
    </row>
    <row r="22" spans="1:13" s="212" customFormat="1" x14ac:dyDescent="0.3">
      <c r="A22" s="66" t="s">
        <v>1153</v>
      </c>
      <c r="C22" s="337"/>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c r="D29" s="2"/>
      <c r="E29" s="2"/>
      <c r="F29" s="2"/>
      <c r="G29" s="2"/>
      <c r="H29" s="2"/>
      <c r="I29" s="2"/>
      <c r="J29" s="2"/>
      <c r="K29" s="2"/>
      <c r="L29" s="2"/>
      <c r="M29" s="2"/>
    </row>
    <row r="30" spans="1:13" s="212" customFormat="1" outlineLevel="1" x14ac:dyDescent="0.3">
      <c r="A30" s="66" t="s">
        <v>1161</v>
      </c>
      <c r="B30" s="39" t="s">
        <v>2214</v>
      </c>
      <c r="C30" s="293"/>
      <c r="D30" s="2"/>
      <c r="E30" s="2"/>
      <c r="F30" s="2"/>
      <c r="G30" s="2"/>
      <c r="H30" s="2"/>
      <c r="I30" s="2"/>
      <c r="J30" s="2"/>
      <c r="K30" s="2"/>
      <c r="L30" s="2"/>
      <c r="M30" s="2"/>
    </row>
    <row r="31" spans="1:13" s="212" customFormat="1" outlineLevel="1" x14ac:dyDescent="0.3">
      <c r="A31" s="66" t="s">
        <v>1164</v>
      </c>
      <c r="B31" s="39" t="s">
        <v>2212</v>
      </c>
      <c r="C31" s="293"/>
      <c r="D31" s="2"/>
      <c r="E31" s="2"/>
      <c r="F31" s="2"/>
      <c r="G31" s="2"/>
      <c r="H31" s="2"/>
      <c r="I31" s="2"/>
      <c r="J31" s="2"/>
      <c r="K31" s="2"/>
      <c r="L31" s="2"/>
      <c r="M31" s="2"/>
    </row>
    <row r="32" spans="1:13" s="212" customFormat="1" outlineLevel="1" x14ac:dyDescent="0.3">
      <c r="A32" s="66" t="s">
        <v>1167</v>
      </c>
      <c r="B32" s="338"/>
      <c r="C32" s="293"/>
      <c r="D32" s="2"/>
      <c r="E32" s="2"/>
      <c r="F32" s="2"/>
      <c r="G32" s="2"/>
      <c r="H32" s="2"/>
      <c r="I32" s="2"/>
      <c r="J32" s="2"/>
      <c r="K32" s="2"/>
      <c r="L32" s="2"/>
      <c r="M32" s="2"/>
    </row>
    <row r="33" spans="1:13" s="212" customFormat="1" outlineLevel="1" x14ac:dyDescent="0.3">
      <c r="A33" s="66" t="s">
        <v>1168</v>
      </c>
      <c r="B33" s="338"/>
      <c r="C33" s="293"/>
      <c r="D33" s="2"/>
      <c r="E33" s="2"/>
      <c r="F33" s="2"/>
      <c r="G33" s="2"/>
      <c r="H33" s="2"/>
      <c r="I33" s="2"/>
      <c r="J33" s="2"/>
      <c r="K33" s="2"/>
      <c r="L33" s="2"/>
      <c r="M33" s="2"/>
    </row>
    <row r="34" spans="1:13" s="212" customFormat="1" outlineLevel="1" x14ac:dyDescent="0.3">
      <c r="A34" s="66" t="s">
        <v>1516</v>
      </c>
      <c r="B34" s="338"/>
      <c r="C34" s="293"/>
      <c r="D34" s="2"/>
      <c r="E34" s="2"/>
      <c r="F34" s="2"/>
      <c r="G34" s="2"/>
      <c r="H34" s="2"/>
      <c r="I34" s="2"/>
      <c r="J34" s="2"/>
      <c r="K34" s="2"/>
      <c r="L34" s="2"/>
      <c r="M34" s="2"/>
    </row>
    <row r="35" spans="1:13" s="212" customFormat="1" outlineLevel="1" x14ac:dyDescent="0.3">
      <c r="A35" s="66" t="s">
        <v>2226</v>
      </c>
      <c r="B35" s="338"/>
      <c r="C35" s="293"/>
      <c r="D35" s="2"/>
      <c r="E35" s="2"/>
      <c r="F35" s="2"/>
      <c r="G35" s="2"/>
      <c r="H35" s="2"/>
      <c r="I35" s="2"/>
      <c r="J35" s="2"/>
      <c r="K35" s="2"/>
      <c r="L35" s="2"/>
      <c r="M35" s="2"/>
    </row>
    <row r="36" spans="1:13" s="212" customFormat="1" outlineLevel="1" x14ac:dyDescent="0.3">
      <c r="A36" s="66" t="s">
        <v>2227</v>
      </c>
      <c r="B36" s="338"/>
      <c r="C36" s="293"/>
      <c r="D36" s="2"/>
      <c r="E36" s="2"/>
      <c r="F36" s="2"/>
      <c r="G36" s="2"/>
      <c r="H36" s="2"/>
      <c r="I36" s="2"/>
      <c r="J36" s="2"/>
      <c r="K36" s="2"/>
      <c r="L36" s="2"/>
      <c r="M36" s="2"/>
    </row>
    <row r="37" spans="1:13" s="212" customFormat="1" outlineLevel="1" x14ac:dyDescent="0.3">
      <c r="A37" s="66" t="s">
        <v>2228</v>
      </c>
      <c r="B37" s="338"/>
      <c r="C37" s="293"/>
      <c r="D37" s="2"/>
      <c r="E37" s="2"/>
      <c r="F37" s="2"/>
      <c r="G37" s="2"/>
      <c r="H37" s="2"/>
      <c r="I37" s="2"/>
      <c r="J37" s="2"/>
      <c r="K37" s="2"/>
      <c r="L37" s="2"/>
      <c r="M37" s="2"/>
    </row>
    <row r="38" spans="1:13" s="212" customFormat="1" outlineLevel="1" x14ac:dyDescent="0.3">
      <c r="A38" s="66" t="s">
        <v>2229</v>
      </c>
      <c r="B38" s="338"/>
      <c r="C38" s="293"/>
      <c r="D38" s="2"/>
      <c r="E38" s="2"/>
      <c r="F38" s="2"/>
      <c r="G38" s="2"/>
      <c r="H38" s="2"/>
      <c r="I38" s="2"/>
      <c r="J38" s="2"/>
      <c r="K38" s="2"/>
      <c r="L38" s="2"/>
      <c r="M38" s="2"/>
    </row>
    <row r="39" spans="1:13" s="212" customFormat="1" outlineLevel="1" x14ac:dyDescent="0.3">
      <c r="A39" s="66" t="s">
        <v>2230</v>
      </c>
      <c r="B39" s="338"/>
      <c r="C39" s="293"/>
      <c r="D39" s="2"/>
      <c r="E39" s="2"/>
      <c r="F39" s="2"/>
      <c r="G39" s="2"/>
      <c r="H39" s="2"/>
      <c r="I39" s="2"/>
      <c r="J39" s="2"/>
      <c r="K39" s="2"/>
      <c r="L39" s="2"/>
      <c r="M39" s="2"/>
    </row>
    <row r="40" spans="1:13" s="212" customFormat="1" outlineLevel="1" x14ac:dyDescent="0.3">
      <c r="A40" s="66" t="s">
        <v>2231</v>
      </c>
      <c r="B40" s="338"/>
      <c r="C40" s="293"/>
      <c r="D40" s="2"/>
      <c r="E40" s="2"/>
      <c r="F40" s="2"/>
      <c r="G40" s="2"/>
      <c r="H40" s="2"/>
      <c r="I40" s="2"/>
      <c r="J40" s="2"/>
      <c r="K40" s="2"/>
      <c r="L40" s="2"/>
      <c r="M40" s="2"/>
    </row>
    <row r="41" spans="1:13" s="212" customFormat="1" outlineLevel="1" x14ac:dyDescent="0.3">
      <c r="A41" s="66" t="s">
        <v>2232</v>
      </c>
      <c r="B41" s="338"/>
      <c r="C41" s="293"/>
      <c r="D41" s="2"/>
      <c r="E41" s="2"/>
      <c r="F41" s="2"/>
      <c r="G41" s="2"/>
      <c r="H41" s="2"/>
      <c r="I41" s="2"/>
      <c r="J41" s="2"/>
      <c r="K41" s="2"/>
      <c r="L41" s="2"/>
      <c r="M41" s="2"/>
    </row>
    <row r="42" spans="1:13" s="212" customFormat="1" outlineLevel="1" x14ac:dyDescent="0.3">
      <c r="A42" s="66" t="s">
        <v>2233</v>
      </c>
      <c r="B42" s="338"/>
      <c r="C42" s="293"/>
      <c r="D42" s="2"/>
      <c r="E42" s="2"/>
      <c r="F42" s="2"/>
      <c r="G42" s="2"/>
      <c r="H42" s="2"/>
      <c r="I42" s="2"/>
      <c r="J42" s="2"/>
      <c r="K42" s="2"/>
      <c r="L42" s="2"/>
      <c r="M42" s="2"/>
    </row>
    <row r="43" spans="1:13" s="212" customFormat="1" outlineLevel="1" x14ac:dyDescent="0.3">
      <c r="A43" s="66" t="s">
        <v>2234</v>
      </c>
      <c r="B43" s="338"/>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9"/>
      <c r="C50" s="293"/>
    </row>
    <row r="51" spans="1:3" ht="18" x14ac:dyDescent="0.3">
      <c r="A51" s="36"/>
      <c r="B51" s="36" t="s">
        <v>2217</v>
      </c>
      <c r="C51" s="78" t="s">
        <v>1530</v>
      </c>
    </row>
    <row r="52" spans="1:3" x14ac:dyDescent="0.3">
      <c r="A52" s="1" t="s">
        <v>2220</v>
      </c>
      <c r="B52" s="39" t="s">
        <v>1170</v>
      </c>
      <c r="C52" s="25"/>
    </row>
    <row r="53" spans="1:3" x14ac:dyDescent="0.3">
      <c r="A53" s="1" t="s">
        <v>2221</v>
      </c>
      <c r="B53" s="287"/>
      <c r="C53" s="340"/>
    </row>
    <row r="54" spans="1:3" x14ac:dyDescent="0.3">
      <c r="A54" s="171" t="s">
        <v>2222</v>
      </c>
      <c r="B54" s="287"/>
      <c r="C54" s="340"/>
    </row>
    <row r="55" spans="1:3" x14ac:dyDescent="0.3">
      <c r="A55" s="171" t="s">
        <v>2223</v>
      </c>
      <c r="B55" s="287"/>
      <c r="C55" s="340"/>
    </row>
    <row r="56" spans="1:3" x14ac:dyDescent="0.3">
      <c r="A56" s="171" t="s">
        <v>2224</v>
      </c>
      <c r="B56" s="287"/>
      <c r="C56" s="340"/>
    </row>
    <row r="57" spans="1:3" x14ac:dyDescent="0.3">
      <c r="A57" s="171" t="s">
        <v>2225</v>
      </c>
      <c r="B57" s="287"/>
      <c r="C57" s="340"/>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9" t="s">
        <v>1486</v>
      </c>
      <c r="B1" s="359"/>
    </row>
    <row r="2" spans="1:13" ht="31.2" x14ac:dyDescent="0.3">
      <c r="A2" s="143" t="s">
        <v>1485</v>
      </c>
      <c r="B2" s="143"/>
      <c r="C2" s="23"/>
      <c r="D2" s="23"/>
      <c r="E2" s="23"/>
      <c r="F2" s="316" t="s">
        <v>2704</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C385" sqref="C385"/>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9"/>
      <c r="B1" s="359"/>
    </row>
    <row r="2" spans="1:7" ht="31.2" x14ac:dyDescent="0.3">
      <c r="A2" s="143" t="s">
        <v>2711</v>
      </c>
      <c r="B2" s="143"/>
      <c r="C2" s="23"/>
      <c r="D2" s="23"/>
      <c r="E2" s="23"/>
      <c r="F2" s="316" t="s">
        <v>2704</v>
      </c>
      <c r="G2" s="58"/>
    </row>
    <row r="3" spans="1:7" ht="15" thickBot="1" x14ac:dyDescent="0.35">
      <c r="A3" s="23"/>
      <c r="B3" s="24"/>
      <c r="C3" s="24"/>
      <c r="D3" s="23"/>
      <c r="E3" s="23"/>
      <c r="F3" s="23"/>
      <c r="G3" s="23"/>
    </row>
    <row r="4" spans="1:7" ht="18.600000000000001" thickBot="1" x14ac:dyDescent="0.35">
      <c r="A4" s="174"/>
      <c r="B4" s="175" t="s">
        <v>23</v>
      </c>
      <c r="C4" s="305" t="s">
        <v>1523</v>
      </c>
      <c r="D4" s="174"/>
      <c r="E4" s="174"/>
      <c r="F4" s="172"/>
      <c r="G4" s="172"/>
    </row>
    <row r="5" spans="1:7" x14ac:dyDescent="0.3">
      <c r="A5" s="173"/>
      <c r="B5" s="173"/>
      <c r="C5" s="173"/>
      <c r="D5" s="173"/>
      <c r="E5" s="173"/>
      <c r="F5" s="173"/>
      <c r="G5" s="173"/>
    </row>
    <row r="6" spans="1:7" ht="18" x14ac:dyDescent="0.3">
      <c r="A6" s="176"/>
      <c r="B6" s="361" t="s">
        <v>2162</v>
      </c>
      <c r="C6" s="362"/>
      <c r="D6" s="229"/>
      <c r="E6" s="177"/>
      <c r="F6" s="177"/>
      <c r="G6" s="177"/>
    </row>
    <row r="7" spans="1:7" x14ac:dyDescent="0.3">
      <c r="A7" s="279"/>
      <c r="B7" s="363" t="s">
        <v>1592</v>
      </c>
      <c r="C7" s="363"/>
      <c r="D7" s="276"/>
      <c r="E7" s="173"/>
      <c r="F7" s="173"/>
      <c r="G7" s="173"/>
    </row>
    <row r="8" spans="1:7" x14ac:dyDescent="0.3">
      <c r="A8" s="173"/>
      <c r="B8" s="364" t="s">
        <v>1593</v>
      </c>
      <c r="C8" s="365"/>
      <c r="D8" s="276"/>
      <c r="E8" s="173"/>
      <c r="F8" s="173"/>
      <c r="G8" s="173"/>
    </row>
    <row r="9" spans="1:7" x14ac:dyDescent="0.3">
      <c r="A9" s="173"/>
      <c r="B9" s="366" t="s">
        <v>1594</v>
      </c>
      <c r="C9" s="367"/>
      <c r="D9" s="276"/>
      <c r="E9" s="173"/>
      <c r="F9" s="173"/>
      <c r="G9" s="173"/>
    </row>
    <row r="10" spans="1:7" ht="15" thickBot="1" x14ac:dyDescent="0.35">
      <c r="A10" s="173"/>
      <c r="B10" s="368" t="s">
        <v>1595</v>
      </c>
      <c r="C10" s="369"/>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60" t="s">
        <v>1592</v>
      </c>
      <c r="C14" s="360"/>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v>5404.8738351184393</v>
      </c>
      <c r="D16" s="286">
        <v>23836</v>
      </c>
      <c r="E16" s="170"/>
      <c r="F16" s="198">
        <f>IF(OR('B1. HTT Mortgage Assets'!$C$15=0,C16="[For completion]"),"",C16/'B1. HTT Mortgage Assets'!$C$15)</f>
        <v>0.29772308992678975</v>
      </c>
      <c r="G16" s="198">
        <f>IF(OR('B1. HTT Mortgage Assets'!$F$28=0,D16="[For completion]"),"",D16/'B1. HTT Mortgage Assets'!$F$28)</f>
        <v>0.2258052292535051</v>
      </c>
    </row>
    <row r="17" spans="1:7" x14ac:dyDescent="0.3">
      <c r="A17" s="173" t="s">
        <v>1603</v>
      </c>
      <c r="B17" s="189" t="s">
        <v>2142</v>
      </c>
      <c r="C17" s="285">
        <v>0</v>
      </c>
      <c r="D17" s="286">
        <v>0</v>
      </c>
      <c r="E17" s="170"/>
      <c r="F17" s="198">
        <f>IF(OR('B1. HTT Mortgage Assets'!$C$15=0,C17="[For completion]"),"",C17/'B1. HTT Mortgage Assets'!$C$15)</f>
        <v>0</v>
      </c>
      <c r="G17" s="198">
        <f>IF(OR('B1. HTT Mortgage Assets'!$F$28=0,D17="[For completion]"),"",D17/'B1. HTT Mortgage Assets'!$F$28)</f>
        <v>0</v>
      </c>
    </row>
    <row r="18" spans="1:7" x14ac:dyDescent="0.3">
      <c r="A18" s="173" t="s">
        <v>1604</v>
      </c>
      <c r="B18" s="189" t="s">
        <v>1606</v>
      </c>
      <c r="C18" s="285">
        <v>0</v>
      </c>
      <c r="D18" s="286">
        <v>0</v>
      </c>
      <c r="E18" s="170"/>
      <c r="F18" s="198">
        <f>IF(OR('B1. HTT Mortgage Assets'!$C$15=0,C18="[For completion]"),"",C18/'B1. HTT Mortgage Assets'!$C$15)</f>
        <v>0</v>
      </c>
      <c r="G18" s="198">
        <f>IF(OR('B1. HTT Mortgage Assets'!$F$28=0,D18="[For completion]"),"",D18/'B1. HTT Mortgage Assets'!$F$28)</f>
        <v>0</v>
      </c>
    </row>
    <row r="19" spans="1:7" x14ac:dyDescent="0.3">
      <c r="A19" s="229" t="s">
        <v>1605</v>
      </c>
      <c r="B19" s="189" t="s">
        <v>1924</v>
      </c>
      <c r="C19" s="204">
        <f>SUM(C16:C18)</f>
        <v>5404.8738351184393</v>
      </c>
      <c r="D19" s="202">
        <f>SUM(D16:D18)</f>
        <v>23836</v>
      </c>
      <c r="E19" s="170"/>
      <c r="F19" s="198">
        <f>SUM(F16:F18)</f>
        <v>0.29772308992678975</v>
      </c>
      <c r="G19" s="198">
        <f>SUM(G16:G18)</f>
        <v>0.2258052292535051</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60" t="s">
        <v>1593</v>
      </c>
      <c r="C25" s="360"/>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f>C16</f>
        <v>5404.8738351184393</v>
      </c>
      <c r="D27" s="199"/>
      <c r="E27" s="182"/>
      <c r="F27" s="198">
        <f>IF($C$30=0,"",IF(C27="[For completion]","",C27/$C$30))</f>
        <v>1</v>
      </c>
      <c r="G27" s="170"/>
    </row>
    <row r="28" spans="1:7" x14ac:dyDescent="0.3">
      <c r="A28" s="182" t="s">
        <v>1610</v>
      </c>
      <c r="B28" s="182" t="s">
        <v>409</v>
      </c>
      <c r="C28" s="288">
        <v>0</v>
      </c>
      <c r="D28" s="199"/>
      <c r="E28" s="182"/>
      <c r="F28" s="198">
        <f>IF($C$30=0,"",IF(C28="[For completion]","",C28/$C$30))</f>
        <v>0</v>
      </c>
      <c r="G28" s="170"/>
    </row>
    <row r="29" spans="1:7" x14ac:dyDescent="0.3">
      <c r="A29" s="182" t="s">
        <v>1611</v>
      </c>
      <c r="B29" s="182" t="s">
        <v>94</v>
      </c>
      <c r="C29" s="288">
        <v>0</v>
      </c>
      <c r="D29" s="199"/>
      <c r="E29" s="182"/>
      <c r="F29" s="198">
        <f>IF($C$30=0,"",IF(C29="[For completion]","",C29/$C$30))</f>
        <v>0</v>
      </c>
      <c r="G29" s="170"/>
    </row>
    <row r="30" spans="1:7" x14ac:dyDescent="0.3">
      <c r="A30" s="182" t="s">
        <v>1612</v>
      </c>
      <c r="B30" s="184" t="s">
        <v>96</v>
      </c>
      <c r="C30" s="199">
        <f>SUM(C27:C29)</f>
        <v>5404.8738351184393</v>
      </c>
      <c r="D30" s="182"/>
      <c r="E30" s="182"/>
      <c r="F30" s="196">
        <f>SUM(F27:F29)</f>
        <v>1</v>
      </c>
      <c r="G30" s="170"/>
    </row>
    <row r="31" spans="1:7" x14ac:dyDescent="0.3">
      <c r="A31" s="182" t="s">
        <v>1613</v>
      </c>
      <c r="B31" s="186" t="s">
        <v>1342</v>
      </c>
      <c r="C31" s="288"/>
      <c r="D31" s="182"/>
      <c r="E31" s="182"/>
      <c r="F31" s="198">
        <f>IF($C$30=0,"",IF(C31="[For completion]","",C31/$C$30))</f>
        <v>0</v>
      </c>
      <c r="G31" s="170"/>
    </row>
    <row r="32" spans="1:7" x14ac:dyDescent="0.3">
      <c r="A32" s="182" t="s">
        <v>1614</v>
      </c>
      <c r="B32" s="186" t="s">
        <v>2148</v>
      </c>
      <c r="C32" s="288"/>
      <c r="D32" s="182"/>
      <c r="E32" s="182"/>
      <c r="F32" s="198">
        <f t="shared" ref="F32:F39" si="0">IF($C$30=0,"",IF(C32="[For completion]","",C32/$C$30))</f>
        <v>0</v>
      </c>
      <c r="G32" s="31"/>
    </row>
    <row r="33" spans="1:7" x14ac:dyDescent="0.3">
      <c r="A33" s="182" t="s">
        <v>1615</v>
      </c>
      <c r="B33" s="186" t="s">
        <v>2149</v>
      </c>
      <c r="C33" s="288"/>
      <c r="D33" s="182"/>
      <c r="E33" s="182"/>
      <c r="F33" s="198">
        <f>IF($C$30=0,"",IF(C33="[For completion]","",C33/$C$30))</f>
        <v>0</v>
      </c>
      <c r="G33" s="31"/>
    </row>
    <row r="34" spans="1:7" x14ac:dyDescent="0.3">
      <c r="A34" s="182" t="s">
        <v>1616</v>
      </c>
      <c r="B34" s="186" t="s">
        <v>2150</v>
      </c>
      <c r="C34" s="288"/>
      <c r="D34" s="182"/>
      <c r="E34" s="182"/>
      <c r="F34" s="198">
        <f t="shared" si="0"/>
        <v>0</v>
      </c>
      <c r="G34" s="31"/>
    </row>
    <row r="35" spans="1:7" x14ac:dyDescent="0.3">
      <c r="A35" s="182" t="s">
        <v>1617</v>
      </c>
      <c r="B35" s="186" t="s">
        <v>1925</v>
      </c>
      <c r="C35" s="288"/>
      <c r="D35" s="182"/>
      <c r="E35" s="182"/>
      <c r="F35" s="198">
        <f t="shared" si="0"/>
        <v>0</v>
      </c>
      <c r="G35" s="31"/>
    </row>
    <row r="36" spans="1:7" x14ac:dyDescent="0.3">
      <c r="A36" s="182" t="s">
        <v>1618</v>
      </c>
      <c r="B36" s="186" t="s">
        <v>2151</v>
      </c>
      <c r="C36" s="288"/>
      <c r="D36" s="182"/>
      <c r="E36" s="182"/>
      <c r="F36" s="198">
        <f t="shared" si="0"/>
        <v>0</v>
      </c>
      <c r="G36" s="177"/>
    </row>
    <row r="37" spans="1:7" x14ac:dyDescent="0.3">
      <c r="A37" s="182" t="s">
        <v>1619</v>
      </c>
      <c r="B37" s="186" t="s">
        <v>2152</v>
      </c>
      <c r="C37" s="288"/>
      <c r="D37" s="182"/>
      <c r="E37" s="182"/>
      <c r="F37" s="198">
        <f t="shared" si="0"/>
        <v>0</v>
      </c>
      <c r="G37" s="31"/>
    </row>
    <row r="38" spans="1:7" x14ac:dyDescent="0.3">
      <c r="A38" s="182" t="s">
        <v>1620</v>
      </c>
      <c r="B38" s="186" t="s">
        <v>2153</v>
      </c>
      <c r="C38" s="288"/>
      <c r="D38" s="182"/>
      <c r="E38" s="182"/>
      <c r="F38" s="198">
        <f t="shared" si="0"/>
        <v>0</v>
      </c>
      <c r="G38" s="31"/>
    </row>
    <row r="39" spans="1:7" x14ac:dyDescent="0.3">
      <c r="A39" s="182" t="s">
        <v>1621</v>
      </c>
      <c r="B39" s="186" t="s">
        <v>1926</v>
      </c>
      <c r="C39" s="288"/>
      <c r="D39" s="182"/>
      <c r="E39" s="170"/>
      <c r="F39" s="198">
        <f t="shared" si="0"/>
        <v>0</v>
      </c>
      <c r="G39" s="31"/>
    </row>
    <row r="40" spans="1:7" x14ac:dyDescent="0.3">
      <c r="A40" s="182" t="s">
        <v>1622</v>
      </c>
      <c r="B40" s="290" t="s">
        <v>2658</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5">
        <f>D19</f>
        <v>23836</v>
      </c>
      <c r="D50" s="292" t="s">
        <v>1163</v>
      </c>
      <c r="E50" s="182"/>
      <c r="F50" s="293">
        <f>IF(AND(C50="[For completion]",D50="[For completion]"),"[For completion]",SUM(C50:D50))</f>
        <v>23836</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v>1.802797147028406E-3</v>
      </c>
      <c r="D58" s="292" t="s">
        <v>1163</v>
      </c>
      <c r="E58" s="200"/>
      <c r="F58" s="294">
        <f>IF(AND(C58="[For completion]",D58="[For completion]"),"[For completion]",SUM(C58:D58))</f>
        <v>1.802797147028406E-3</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1</v>
      </c>
      <c r="D66" s="195">
        <f>SUM(D67:D93)</f>
        <v>0</v>
      </c>
      <c r="E66" s="196"/>
      <c r="F66" s="195">
        <f>SUM(F67:F93)</f>
        <v>1</v>
      </c>
      <c r="G66" s="189"/>
    </row>
    <row r="67" spans="1:7" x14ac:dyDescent="0.3">
      <c r="A67" s="182" t="s">
        <v>1646</v>
      </c>
      <c r="B67" s="182" t="s">
        <v>451</v>
      </c>
      <c r="C67" s="294">
        <v>0</v>
      </c>
      <c r="D67" s="294">
        <v>0</v>
      </c>
      <c r="E67" s="196"/>
      <c r="F67" s="294">
        <v>0</v>
      </c>
      <c r="G67" s="189"/>
    </row>
    <row r="68" spans="1:7" x14ac:dyDescent="0.3">
      <c r="A68" s="182" t="s">
        <v>1647</v>
      </c>
      <c r="B68" s="182" t="s">
        <v>453</v>
      </c>
      <c r="C68" s="294">
        <v>0</v>
      </c>
      <c r="D68" s="294">
        <v>0</v>
      </c>
      <c r="E68" s="196"/>
      <c r="F68" s="294">
        <v>0</v>
      </c>
      <c r="G68" s="189"/>
    </row>
    <row r="69" spans="1:7" x14ac:dyDescent="0.3">
      <c r="A69" s="182" t="s">
        <v>1648</v>
      </c>
      <c r="B69" s="182" t="s">
        <v>455</v>
      </c>
      <c r="C69" s="294">
        <v>0</v>
      </c>
      <c r="D69" s="294">
        <v>0</v>
      </c>
      <c r="E69" s="196"/>
      <c r="F69" s="294">
        <v>0</v>
      </c>
      <c r="G69" s="189"/>
    </row>
    <row r="70" spans="1:7" x14ac:dyDescent="0.3">
      <c r="A70" s="182" t="s">
        <v>1649</v>
      </c>
      <c r="B70" s="182" t="s">
        <v>457</v>
      </c>
      <c r="C70" s="294">
        <v>0</v>
      </c>
      <c r="D70" s="294">
        <v>0</v>
      </c>
      <c r="E70" s="196"/>
      <c r="F70" s="294">
        <v>0</v>
      </c>
      <c r="G70" s="189"/>
    </row>
    <row r="71" spans="1:7" x14ac:dyDescent="0.3">
      <c r="A71" s="182" t="s">
        <v>1650</v>
      </c>
      <c r="B71" s="182" t="s">
        <v>459</v>
      </c>
      <c r="C71" s="294">
        <v>0</v>
      </c>
      <c r="D71" s="294">
        <v>0</v>
      </c>
      <c r="E71" s="196"/>
      <c r="F71" s="294">
        <v>0</v>
      </c>
      <c r="G71" s="189"/>
    </row>
    <row r="72" spans="1:7" x14ac:dyDescent="0.3">
      <c r="A72" s="182" t="s">
        <v>1651</v>
      </c>
      <c r="B72" s="182" t="s">
        <v>2241</v>
      </c>
      <c r="C72" s="294">
        <v>0</v>
      </c>
      <c r="D72" s="294">
        <v>0</v>
      </c>
      <c r="E72" s="196"/>
      <c r="F72" s="294">
        <v>0</v>
      </c>
      <c r="G72" s="189"/>
    </row>
    <row r="73" spans="1:7" x14ac:dyDescent="0.3">
      <c r="A73" s="182" t="s">
        <v>1652</v>
      </c>
      <c r="B73" s="182" t="s">
        <v>462</v>
      </c>
      <c r="C73" s="294">
        <v>0</v>
      </c>
      <c r="D73" s="294">
        <v>0</v>
      </c>
      <c r="E73" s="196"/>
      <c r="F73" s="294">
        <v>0</v>
      </c>
      <c r="G73" s="189"/>
    </row>
    <row r="74" spans="1:7" x14ac:dyDescent="0.3">
      <c r="A74" s="182" t="s">
        <v>1653</v>
      </c>
      <c r="B74" s="182" t="s">
        <v>464</v>
      </c>
      <c r="C74" s="294">
        <v>0</v>
      </c>
      <c r="D74" s="294">
        <v>0</v>
      </c>
      <c r="E74" s="196"/>
      <c r="F74" s="294">
        <v>0</v>
      </c>
      <c r="G74" s="189"/>
    </row>
    <row r="75" spans="1:7" x14ac:dyDescent="0.3">
      <c r="A75" s="182" t="s">
        <v>1654</v>
      </c>
      <c r="B75" s="182" t="s">
        <v>466</v>
      </c>
      <c r="C75" s="294">
        <v>0</v>
      </c>
      <c r="D75" s="294">
        <v>0</v>
      </c>
      <c r="E75" s="196"/>
      <c r="F75" s="294">
        <v>0</v>
      </c>
      <c r="G75" s="189"/>
    </row>
    <row r="76" spans="1:7" x14ac:dyDescent="0.3">
      <c r="A76" s="182" t="s">
        <v>1655</v>
      </c>
      <c r="B76" s="182" t="s">
        <v>468</v>
      </c>
      <c r="C76" s="294">
        <v>0</v>
      </c>
      <c r="D76" s="294">
        <v>0</v>
      </c>
      <c r="E76" s="196"/>
      <c r="F76" s="294">
        <v>0</v>
      </c>
      <c r="G76" s="189"/>
    </row>
    <row r="77" spans="1:7" x14ac:dyDescent="0.3">
      <c r="A77" s="182" t="s">
        <v>1656</v>
      </c>
      <c r="B77" s="182" t="s">
        <v>470</v>
      </c>
      <c r="C77" s="294">
        <v>0</v>
      </c>
      <c r="D77" s="294">
        <v>0</v>
      </c>
      <c r="E77" s="196"/>
      <c r="F77" s="294">
        <v>0</v>
      </c>
      <c r="G77" s="189"/>
    </row>
    <row r="78" spans="1:7" x14ac:dyDescent="0.3">
      <c r="A78" s="182" t="s">
        <v>1657</v>
      </c>
      <c r="B78" s="182" t="s">
        <v>472</v>
      </c>
      <c r="C78" s="294">
        <v>0</v>
      </c>
      <c r="D78" s="294">
        <v>0</v>
      </c>
      <c r="E78" s="196"/>
      <c r="F78" s="294">
        <v>0</v>
      </c>
      <c r="G78" s="189"/>
    </row>
    <row r="79" spans="1:7" x14ac:dyDescent="0.3">
      <c r="A79" s="182" t="s">
        <v>1658</v>
      </c>
      <c r="B79" s="182" t="s">
        <v>474</v>
      </c>
      <c r="C79" s="294">
        <v>0</v>
      </c>
      <c r="D79" s="294">
        <v>0</v>
      </c>
      <c r="E79" s="196"/>
      <c r="F79" s="294">
        <v>0</v>
      </c>
      <c r="G79" s="189"/>
    </row>
    <row r="80" spans="1:7" x14ac:dyDescent="0.3">
      <c r="A80" s="182" t="s">
        <v>1659</v>
      </c>
      <c r="B80" s="182" t="s">
        <v>476</v>
      </c>
      <c r="C80" s="294">
        <v>0</v>
      </c>
      <c r="D80" s="294">
        <v>0</v>
      </c>
      <c r="E80" s="196"/>
      <c r="F80" s="294">
        <v>0</v>
      </c>
      <c r="G80" s="189"/>
    </row>
    <row r="81" spans="1:7" x14ac:dyDescent="0.3">
      <c r="A81" s="182" t="s">
        <v>1660</v>
      </c>
      <c r="B81" s="182" t="s">
        <v>478</v>
      </c>
      <c r="C81" s="294">
        <v>0</v>
      </c>
      <c r="D81" s="294">
        <v>0</v>
      </c>
      <c r="E81" s="196"/>
      <c r="F81" s="294">
        <v>0</v>
      </c>
      <c r="G81" s="189"/>
    </row>
    <row r="82" spans="1:7" x14ac:dyDescent="0.3">
      <c r="A82" s="182" t="s">
        <v>1661</v>
      </c>
      <c r="B82" s="182" t="s">
        <v>3</v>
      </c>
      <c r="C82" s="294">
        <v>0</v>
      </c>
      <c r="D82" s="294">
        <v>0</v>
      </c>
      <c r="E82" s="196"/>
      <c r="F82" s="294">
        <v>0</v>
      </c>
      <c r="G82" s="189"/>
    </row>
    <row r="83" spans="1:7" x14ac:dyDescent="0.3">
      <c r="A83" s="182" t="s">
        <v>1662</v>
      </c>
      <c r="B83" s="182" t="s">
        <v>481</v>
      </c>
      <c r="C83" s="294">
        <v>0</v>
      </c>
      <c r="D83" s="294">
        <v>0</v>
      </c>
      <c r="E83" s="196"/>
      <c r="F83" s="294">
        <v>0</v>
      </c>
      <c r="G83" s="189"/>
    </row>
    <row r="84" spans="1:7" x14ac:dyDescent="0.3">
      <c r="A84" s="182" t="s">
        <v>1663</v>
      </c>
      <c r="B84" s="182" t="s">
        <v>483</v>
      </c>
      <c r="C84" s="294">
        <v>0</v>
      </c>
      <c r="D84" s="294">
        <v>0</v>
      </c>
      <c r="E84" s="196"/>
      <c r="F84" s="294">
        <v>0</v>
      </c>
      <c r="G84" s="189"/>
    </row>
    <row r="85" spans="1:7" x14ac:dyDescent="0.3">
      <c r="A85" s="182" t="s">
        <v>1664</v>
      </c>
      <c r="B85" s="182" t="s">
        <v>485</v>
      </c>
      <c r="C85" s="294">
        <v>0</v>
      </c>
      <c r="D85" s="294">
        <v>0</v>
      </c>
      <c r="E85" s="196"/>
      <c r="F85" s="294">
        <v>0</v>
      </c>
      <c r="G85" s="189"/>
    </row>
    <row r="86" spans="1:7" x14ac:dyDescent="0.3">
      <c r="A86" s="182" t="s">
        <v>1665</v>
      </c>
      <c r="B86" s="182" t="s">
        <v>487</v>
      </c>
      <c r="C86" s="294">
        <v>0</v>
      </c>
      <c r="D86" s="294">
        <v>0</v>
      </c>
      <c r="E86" s="196"/>
      <c r="F86" s="294">
        <v>0</v>
      </c>
      <c r="G86" s="189"/>
    </row>
    <row r="87" spans="1:7" x14ac:dyDescent="0.3">
      <c r="A87" s="182" t="s">
        <v>1666</v>
      </c>
      <c r="B87" s="182" t="s">
        <v>489</v>
      </c>
      <c r="C87" s="294">
        <v>1</v>
      </c>
      <c r="D87" s="294">
        <v>0</v>
      </c>
      <c r="E87" s="196"/>
      <c r="F87" s="294">
        <f>C87</f>
        <v>1</v>
      </c>
      <c r="G87" s="189"/>
    </row>
    <row r="88" spans="1:7" x14ac:dyDescent="0.3">
      <c r="A88" s="182" t="s">
        <v>1667</v>
      </c>
      <c r="B88" s="182" t="s">
        <v>491</v>
      </c>
      <c r="C88" s="294">
        <v>0</v>
      </c>
      <c r="D88" s="294">
        <v>0</v>
      </c>
      <c r="E88" s="196"/>
      <c r="F88" s="294">
        <v>0</v>
      </c>
      <c r="G88" s="189"/>
    </row>
    <row r="89" spans="1:7" x14ac:dyDescent="0.3">
      <c r="A89" s="182" t="s">
        <v>1668</v>
      </c>
      <c r="B89" s="182" t="s">
        <v>493</v>
      </c>
      <c r="C89" s="294">
        <v>0</v>
      </c>
      <c r="D89" s="294">
        <v>0</v>
      </c>
      <c r="E89" s="196"/>
      <c r="F89" s="294">
        <v>0</v>
      </c>
      <c r="G89" s="189"/>
    </row>
    <row r="90" spans="1:7" x14ac:dyDescent="0.3">
      <c r="A90" s="182" t="s">
        <v>1669</v>
      </c>
      <c r="B90" s="182" t="s">
        <v>495</v>
      </c>
      <c r="C90" s="294">
        <v>0</v>
      </c>
      <c r="D90" s="294">
        <v>0</v>
      </c>
      <c r="E90" s="196"/>
      <c r="F90" s="294">
        <v>0</v>
      </c>
      <c r="G90" s="189"/>
    </row>
    <row r="91" spans="1:7" x14ac:dyDescent="0.3">
      <c r="A91" s="182" t="s">
        <v>1670</v>
      </c>
      <c r="B91" s="182" t="s">
        <v>497</v>
      </c>
      <c r="C91" s="294">
        <v>0</v>
      </c>
      <c r="D91" s="294">
        <v>0</v>
      </c>
      <c r="E91" s="196"/>
      <c r="F91" s="294">
        <v>0</v>
      </c>
      <c r="G91" s="189"/>
    </row>
    <row r="92" spans="1:7" x14ac:dyDescent="0.3">
      <c r="A92" s="182" t="s">
        <v>1671</v>
      </c>
      <c r="B92" s="182" t="s">
        <v>499</v>
      </c>
      <c r="C92" s="294">
        <v>0</v>
      </c>
      <c r="D92" s="294">
        <v>0</v>
      </c>
      <c r="E92" s="196"/>
      <c r="F92" s="294">
        <v>0</v>
      </c>
      <c r="G92" s="189"/>
    </row>
    <row r="93" spans="1:7" x14ac:dyDescent="0.3">
      <c r="A93" s="182" t="s">
        <v>1672</v>
      </c>
      <c r="B93" s="182" t="s">
        <v>6</v>
      </c>
      <c r="C93" s="294">
        <v>0</v>
      </c>
      <c r="D93" s="294">
        <v>0</v>
      </c>
      <c r="E93" s="196"/>
      <c r="F93" s="294">
        <v>0</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v>0</v>
      </c>
      <c r="D95" s="294">
        <v>0</v>
      </c>
      <c r="E95" s="196"/>
      <c r="F95" s="294">
        <v>0</v>
      </c>
      <c r="G95" s="189"/>
    </row>
    <row r="96" spans="1:7" x14ac:dyDescent="0.3">
      <c r="A96" s="182" t="s">
        <v>1675</v>
      </c>
      <c r="B96" s="182" t="s">
        <v>507</v>
      </c>
      <c r="C96" s="294">
        <v>0</v>
      </c>
      <c r="D96" s="294">
        <v>0</v>
      </c>
      <c r="E96" s="196"/>
      <c r="F96" s="294">
        <v>0</v>
      </c>
      <c r="G96" s="189"/>
    </row>
    <row r="97" spans="1:7" x14ac:dyDescent="0.3">
      <c r="A97" s="182" t="s">
        <v>1676</v>
      </c>
      <c r="B97" s="182" t="s">
        <v>2</v>
      </c>
      <c r="C97" s="294">
        <v>0</v>
      </c>
      <c r="D97" s="294">
        <v>0</v>
      </c>
      <c r="E97" s="196"/>
      <c r="F97" s="294">
        <v>0</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v>0</v>
      </c>
      <c r="D99" s="294">
        <v>0</v>
      </c>
      <c r="E99" s="196"/>
      <c r="F99" s="294">
        <v>0</v>
      </c>
      <c r="G99" s="189"/>
    </row>
    <row r="100" spans="1:7" s="170" customFormat="1" x14ac:dyDescent="0.3">
      <c r="A100" s="182" t="s">
        <v>1679</v>
      </c>
      <c r="B100" s="182" t="s">
        <v>502</v>
      </c>
      <c r="C100" s="294">
        <v>0</v>
      </c>
      <c r="D100" s="294">
        <v>0</v>
      </c>
      <c r="E100" s="196"/>
      <c r="F100" s="294">
        <v>0</v>
      </c>
      <c r="G100" s="189"/>
    </row>
    <row r="101" spans="1:7" x14ac:dyDescent="0.3">
      <c r="A101" s="182" t="s">
        <v>1680</v>
      </c>
      <c r="B101" s="189" t="s">
        <v>268</v>
      </c>
      <c r="C101" s="294">
        <v>0</v>
      </c>
      <c r="D101" s="294">
        <v>0</v>
      </c>
      <c r="E101" s="196"/>
      <c r="F101" s="294">
        <v>0</v>
      </c>
      <c r="G101" s="189"/>
    </row>
    <row r="102" spans="1:7" x14ac:dyDescent="0.3">
      <c r="A102" s="182" t="s">
        <v>1681</v>
      </c>
      <c r="B102" s="189" t="s">
        <v>270</v>
      </c>
      <c r="C102" s="294">
        <v>0</v>
      </c>
      <c r="D102" s="294">
        <v>0</v>
      </c>
      <c r="E102" s="196"/>
      <c r="F102" s="294">
        <v>0</v>
      </c>
      <c r="G102" s="189"/>
    </row>
    <row r="103" spans="1:7" x14ac:dyDescent="0.3">
      <c r="A103" s="182" t="s">
        <v>1682</v>
      </c>
      <c r="B103" s="189" t="s">
        <v>12</v>
      </c>
      <c r="C103" s="294">
        <v>0</v>
      </c>
      <c r="D103" s="294">
        <v>0</v>
      </c>
      <c r="E103" s="196"/>
      <c r="F103" s="294">
        <v>0</v>
      </c>
      <c r="G103" s="189"/>
    </row>
    <row r="104" spans="1:7" x14ac:dyDescent="0.3">
      <c r="A104" s="182" t="s">
        <v>1683</v>
      </c>
      <c r="B104" s="189" t="s">
        <v>273</v>
      </c>
      <c r="C104" s="294">
        <v>0</v>
      </c>
      <c r="D104" s="294">
        <v>0</v>
      </c>
      <c r="E104" s="196"/>
      <c r="F104" s="294">
        <v>0</v>
      </c>
      <c r="G104" s="189"/>
    </row>
    <row r="105" spans="1:7" x14ac:dyDescent="0.3">
      <c r="A105" s="182" t="s">
        <v>1684</v>
      </c>
      <c r="B105" s="189" t="s">
        <v>275</v>
      </c>
      <c r="C105" s="294">
        <v>0</v>
      </c>
      <c r="D105" s="294">
        <v>0</v>
      </c>
      <c r="E105" s="196"/>
      <c r="F105" s="294">
        <v>0</v>
      </c>
      <c r="G105" s="189"/>
    </row>
    <row r="106" spans="1:7" x14ac:dyDescent="0.3">
      <c r="A106" s="182" t="s">
        <v>1685</v>
      </c>
      <c r="B106" s="189" t="s">
        <v>277</v>
      </c>
      <c r="C106" s="294">
        <v>0</v>
      </c>
      <c r="D106" s="294">
        <v>0</v>
      </c>
      <c r="E106" s="196"/>
      <c r="F106" s="294">
        <v>0</v>
      </c>
      <c r="G106" s="189"/>
    </row>
    <row r="107" spans="1:7" x14ac:dyDescent="0.3">
      <c r="A107" s="182" t="s">
        <v>1686</v>
      </c>
      <c r="B107" s="189" t="s">
        <v>279</v>
      </c>
      <c r="C107" s="294">
        <v>0</v>
      </c>
      <c r="D107" s="294">
        <v>0</v>
      </c>
      <c r="E107" s="196"/>
      <c r="F107" s="294">
        <v>0</v>
      </c>
      <c r="G107" s="189"/>
    </row>
    <row r="108" spans="1:7" x14ac:dyDescent="0.3">
      <c r="A108" s="182" t="s">
        <v>1687</v>
      </c>
      <c r="B108" s="189" t="s">
        <v>281</v>
      </c>
      <c r="C108" s="294">
        <v>0</v>
      </c>
      <c r="D108" s="294">
        <v>0</v>
      </c>
      <c r="E108" s="196"/>
      <c r="F108" s="294">
        <v>0</v>
      </c>
      <c r="G108" s="189"/>
    </row>
    <row r="109" spans="1:7" x14ac:dyDescent="0.3">
      <c r="A109" s="182" t="s">
        <v>1688</v>
      </c>
      <c r="B109" s="189" t="s">
        <v>94</v>
      </c>
      <c r="C109" s="294">
        <v>0</v>
      </c>
      <c r="D109" s="294">
        <v>0</v>
      </c>
      <c r="E109" s="196"/>
      <c r="F109" s="294">
        <v>0</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2723</v>
      </c>
      <c r="C121" s="294">
        <v>0.1203301602674804</v>
      </c>
      <c r="D121" s="294" t="s">
        <v>1163</v>
      </c>
      <c r="E121" s="196"/>
      <c r="F121" s="294">
        <f t="shared" ref="F121:F136" si="1">IF(C121="","",C121)</f>
        <v>0.1203301602674804</v>
      </c>
      <c r="G121" s="189"/>
    </row>
    <row r="122" spans="1:7" x14ac:dyDescent="0.3">
      <c r="A122" s="182" t="s">
        <v>1690</v>
      </c>
      <c r="B122" s="287" t="s">
        <v>2724</v>
      </c>
      <c r="C122" s="294">
        <v>4.0298699126588997E-2</v>
      </c>
      <c r="D122" s="294" t="s">
        <v>1163</v>
      </c>
      <c r="E122" s="196"/>
      <c r="F122" s="294">
        <f t="shared" si="1"/>
        <v>4.0298699126588997E-2</v>
      </c>
      <c r="G122" s="189"/>
    </row>
    <row r="123" spans="1:7" x14ac:dyDescent="0.3">
      <c r="A123" s="182" t="s">
        <v>1691</v>
      </c>
      <c r="B123" s="287" t="s">
        <v>2725</v>
      </c>
      <c r="C123" s="294">
        <v>2.9800644959617904E-2</v>
      </c>
      <c r="D123" s="294" t="s">
        <v>1163</v>
      </c>
      <c r="E123" s="196"/>
      <c r="F123" s="294">
        <f t="shared" si="1"/>
        <v>2.9800644959617904E-2</v>
      </c>
      <c r="G123" s="189"/>
    </row>
    <row r="124" spans="1:7" x14ac:dyDescent="0.3">
      <c r="A124" s="182" t="s">
        <v>1692</v>
      </c>
      <c r="B124" s="287" t="s">
        <v>2726</v>
      </c>
      <c r="C124" s="294">
        <v>2.2181418345264502E-2</v>
      </c>
      <c r="D124" s="294" t="s">
        <v>1163</v>
      </c>
      <c r="E124" s="196"/>
      <c r="F124" s="294">
        <f t="shared" si="1"/>
        <v>2.2181418345264502E-2</v>
      </c>
      <c r="G124" s="189"/>
    </row>
    <row r="125" spans="1:7" x14ac:dyDescent="0.3">
      <c r="A125" s="182" t="s">
        <v>1693</v>
      </c>
      <c r="B125" s="287" t="s">
        <v>2727</v>
      </c>
      <c r="C125" s="294">
        <v>5.0305756302626424E-2</v>
      </c>
      <c r="D125" s="294" t="s">
        <v>1163</v>
      </c>
      <c r="E125" s="196"/>
      <c r="F125" s="294">
        <f t="shared" si="1"/>
        <v>5.0305756302626424E-2</v>
      </c>
      <c r="G125" s="189"/>
    </row>
    <row r="126" spans="1:7" x14ac:dyDescent="0.3">
      <c r="A126" s="182" t="s">
        <v>1694</v>
      </c>
      <c r="B126" s="287" t="s">
        <v>2728</v>
      </c>
      <c r="C126" s="294">
        <v>8.3957823847103041E-2</v>
      </c>
      <c r="D126" s="294" t="s">
        <v>1163</v>
      </c>
      <c r="E126" s="196"/>
      <c r="F126" s="294">
        <f t="shared" si="1"/>
        <v>8.3957823847103041E-2</v>
      </c>
      <c r="G126" s="189"/>
    </row>
    <row r="127" spans="1:7" x14ac:dyDescent="0.3">
      <c r="A127" s="182" t="s">
        <v>1695</v>
      </c>
      <c r="B127" s="287" t="s">
        <v>2729</v>
      </c>
      <c r="C127" s="294">
        <v>0.26223277360151293</v>
      </c>
      <c r="D127" s="294" t="s">
        <v>1163</v>
      </c>
      <c r="E127" s="196"/>
      <c r="F127" s="294">
        <f t="shared" si="1"/>
        <v>0.26223277360151293</v>
      </c>
      <c r="G127" s="189"/>
    </row>
    <row r="128" spans="1:7" x14ac:dyDescent="0.3">
      <c r="A128" s="182" t="s">
        <v>1696</v>
      </c>
      <c r="B128" s="287" t="s">
        <v>2730</v>
      </c>
      <c r="C128" s="294">
        <v>1.0739301406461666E-2</v>
      </c>
      <c r="D128" s="294" t="s">
        <v>1163</v>
      </c>
      <c r="E128" s="196"/>
      <c r="F128" s="294">
        <f t="shared" si="1"/>
        <v>1.0739301406461666E-2</v>
      </c>
      <c r="G128" s="189"/>
    </row>
    <row r="129" spans="1:7" x14ac:dyDescent="0.3">
      <c r="A129" s="182" t="s">
        <v>1697</v>
      </c>
      <c r="B129" s="287" t="s">
        <v>2731</v>
      </c>
      <c r="C129" s="294">
        <v>2.8443118825664779E-2</v>
      </c>
      <c r="D129" s="294" t="s">
        <v>1163</v>
      </c>
      <c r="E129" s="196"/>
      <c r="F129" s="294">
        <f t="shared" si="1"/>
        <v>2.8443118825664779E-2</v>
      </c>
      <c r="G129" s="189"/>
    </row>
    <row r="130" spans="1:7" x14ac:dyDescent="0.3">
      <c r="A130" s="182" t="s">
        <v>1698</v>
      </c>
      <c r="B130" s="287" t="s">
        <v>2732</v>
      </c>
      <c r="C130" s="294">
        <v>1.9857747927486763E-2</v>
      </c>
      <c r="D130" s="294" t="s">
        <v>1163</v>
      </c>
      <c r="E130" s="196"/>
      <c r="F130" s="294">
        <f t="shared" si="1"/>
        <v>1.9857747927486763E-2</v>
      </c>
      <c r="G130" s="189"/>
    </row>
    <row r="131" spans="1:7" x14ac:dyDescent="0.3">
      <c r="A131" s="182" t="s">
        <v>1699</v>
      </c>
      <c r="B131" s="287" t="s">
        <v>2733</v>
      </c>
      <c r="C131" s="294">
        <v>7.3216683608901142E-2</v>
      </c>
      <c r="D131" s="294" t="s">
        <v>1163</v>
      </c>
      <c r="E131" s="196"/>
      <c r="F131" s="294">
        <f t="shared" si="1"/>
        <v>7.3216683608901142E-2</v>
      </c>
      <c r="G131" s="189"/>
    </row>
    <row r="132" spans="1:7" x14ac:dyDescent="0.3">
      <c r="A132" s="182" t="s">
        <v>1700</v>
      </c>
      <c r="B132" s="287" t="s">
        <v>2734</v>
      </c>
      <c r="C132" s="294">
        <v>9.5339656124141151E-2</v>
      </c>
      <c r="D132" s="294" t="s">
        <v>1163</v>
      </c>
      <c r="E132" s="196"/>
      <c r="F132" s="294">
        <f t="shared" si="1"/>
        <v>9.5339656124141151E-2</v>
      </c>
      <c r="G132" s="189"/>
    </row>
    <row r="133" spans="1:7" x14ac:dyDescent="0.3">
      <c r="A133" s="182" t="s">
        <v>1701</v>
      </c>
      <c r="B133" s="287" t="s">
        <v>2735</v>
      </c>
      <c r="C133" s="294">
        <v>8.9396481905004935E-3</v>
      </c>
      <c r="D133" s="294" t="s">
        <v>1163</v>
      </c>
      <c r="E133" s="196"/>
      <c r="F133" s="294">
        <f t="shared" si="1"/>
        <v>8.9396481905004935E-3</v>
      </c>
      <c r="G133" s="189"/>
    </row>
    <row r="134" spans="1:7" x14ac:dyDescent="0.3">
      <c r="A134" s="182" t="s">
        <v>1702</v>
      </c>
      <c r="B134" s="287" t="s">
        <v>2736</v>
      </c>
      <c r="C134" s="294">
        <v>2.5941039137859181E-2</v>
      </c>
      <c r="D134" s="294" t="s">
        <v>1163</v>
      </c>
      <c r="E134" s="196"/>
      <c r="F134" s="294">
        <f t="shared" si="1"/>
        <v>2.5941039137859181E-2</v>
      </c>
      <c r="G134" s="189"/>
    </row>
    <row r="135" spans="1:7" x14ac:dyDescent="0.3">
      <c r="A135" s="182" t="s">
        <v>1703</v>
      </c>
      <c r="B135" s="287" t="s">
        <v>2737</v>
      </c>
      <c r="C135" s="294">
        <v>9.6971029111117504E-2</v>
      </c>
      <c r="D135" s="294" t="s">
        <v>1163</v>
      </c>
      <c r="E135" s="196"/>
      <c r="F135" s="294">
        <f t="shared" si="1"/>
        <v>9.6971029111117504E-2</v>
      </c>
      <c r="G135" s="189"/>
    </row>
    <row r="136" spans="1:7" x14ac:dyDescent="0.3">
      <c r="A136" s="182" t="s">
        <v>1704</v>
      </c>
      <c r="B136" s="287" t="s">
        <v>2738</v>
      </c>
      <c r="C136" s="294">
        <v>3.1444499217672416E-2</v>
      </c>
      <c r="D136" s="294" t="s">
        <v>1163</v>
      </c>
      <c r="E136" s="196"/>
      <c r="F136" s="294">
        <f t="shared" si="1"/>
        <v>3.1444499217672416E-2</v>
      </c>
      <c r="G136" s="189"/>
    </row>
    <row r="137" spans="1:7" x14ac:dyDescent="0.3">
      <c r="A137" s="182" t="s">
        <v>1705</v>
      </c>
      <c r="B137" s="287"/>
      <c r="C137" s="294"/>
      <c r="D137" s="294"/>
      <c r="E137" s="196"/>
      <c r="F137" s="294"/>
      <c r="G137" s="189"/>
    </row>
    <row r="138" spans="1:7" x14ac:dyDescent="0.3">
      <c r="A138" s="182" t="s">
        <v>1706</v>
      </c>
      <c r="B138" s="287"/>
      <c r="C138" s="294"/>
      <c r="D138" s="294"/>
      <c r="E138" s="196"/>
      <c r="F138" s="294"/>
      <c r="G138" s="189"/>
    </row>
    <row r="139" spans="1:7" x14ac:dyDescent="0.3">
      <c r="A139" s="182" t="s">
        <v>1707</v>
      </c>
      <c r="B139" s="287"/>
      <c r="C139" s="294"/>
      <c r="D139" s="294"/>
      <c r="E139" s="196"/>
      <c r="F139" s="294"/>
      <c r="G139" s="189"/>
    </row>
    <row r="140" spans="1:7" x14ac:dyDescent="0.3">
      <c r="A140" s="182" t="s">
        <v>1708</v>
      </c>
      <c r="B140" s="287"/>
      <c r="C140" s="294"/>
      <c r="D140" s="294"/>
      <c r="E140" s="196"/>
      <c r="F140" s="294"/>
      <c r="G140" s="189"/>
    </row>
    <row r="141" spans="1:7" x14ac:dyDescent="0.3">
      <c r="A141" s="182" t="s">
        <v>1709</v>
      </c>
      <c r="B141" s="287"/>
      <c r="C141" s="294"/>
      <c r="D141" s="294"/>
      <c r="E141" s="196"/>
      <c r="F141" s="294"/>
      <c r="G141" s="189"/>
    </row>
    <row r="142" spans="1:7" x14ac:dyDescent="0.3">
      <c r="A142" s="182" t="s">
        <v>1710</v>
      </c>
      <c r="B142" s="287"/>
      <c r="C142" s="294"/>
      <c r="D142" s="294"/>
      <c r="E142" s="196"/>
      <c r="F142" s="294"/>
      <c r="G142" s="189"/>
    </row>
    <row r="143" spans="1:7" x14ac:dyDescent="0.3">
      <c r="A143" s="182" t="s">
        <v>1711</v>
      </c>
      <c r="B143" s="287"/>
      <c r="C143" s="294"/>
      <c r="D143" s="294"/>
      <c r="E143" s="196"/>
      <c r="F143" s="294"/>
      <c r="G143" s="189"/>
    </row>
    <row r="144" spans="1:7" x14ac:dyDescent="0.3">
      <c r="A144" s="182" t="s">
        <v>1712</v>
      </c>
      <c r="B144" s="287"/>
      <c r="C144" s="294"/>
      <c r="D144" s="294"/>
      <c r="E144" s="196"/>
      <c r="F144" s="294"/>
      <c r="G144" s="189"/>
    </row>
    <row r="145" spans="1:7" x14ac:dyDescent="0.3">
      <c r="A145" s="182" t="s">
        <v>1713</v>
      </c>
      <c r="B145" s="287"/>
      <c r="C145" s="294"/>
      <c r="D145" s="294"/>
      <c r="E145" s="196"/>
      <c r="F145" s="294"/>
      <c r="G145" s="189"/>
    </row>
    <row r="146" spans="1:7" x14ac:dyDescent="0.3">
      <c r="A146" s="182" t="s">
        <v>1714</v>
      </c>
      <c r="B146" s="287"/>
      <c r="C146" s="294"/>
      <c r="D146" s="294"/>
      <c r="E146" s="196"/>
      <c r="F146" s="294"/>
      <c r="G146" s="189"/>
    </row>
    <row r="147" spans="1:7" x14ac:dyDescent="0.3">
      <c r="A147" s="182" t="s">
        <v>1715</v>
      </c>
      <c r="B147" s="287"/>
      <c r="C147" s="294"/>
      <c r="D147" s="294"/>
      <c r="E147" s="196"/>
      <c r="F147" s="294"/>
      <c r="G147" s="189"/>
    </row>
    <row r="148" spans="1:7" x14ac:dyDescent="0.3">
      <c r="A148" s="182" t="s">
        <v>1716</v>
      </c>
      <c r="B148" s="287"/>
      <c r="C148" s="294"/>
      <c r="D148" s="294"/>
      <c r="E148" s="196"/>
      <c r="F148" s="294"/>
      <c r="G148" s="189"/>
    </row>
    <row r="149" spans="1:7" x14ac:dyDescent="0.3">
      <c r="A149" s="182" t="s">
        <v>1717</v>
      </c>
      <c r="B149" s="287"/>
      <c r="C149" s="294"/>
      <c r="D149" s="294"/>
      <c r="E149" s="196"/>
      <c r="F149" s="294"/>
      <c r="G149" s="189"/>
    </row>
    <row r="150" spans="1:7" x14ac:dyDescent="0.3">
      <c r="A150" s="182" t="s">
        <v>1718</v>
      </c>
      <c r="B150" s="287"/>
      <c r="C150" s="294"/>
      <c r="D150" s="294"/>
      <c r="E150" s="196"/>
      <c r="F150" s="294"/>
      <c r="G150" s="189"/>
    </row>
    <row r="151" spans="1:7" x14ac:dyDescent="0.3">
      <c r="A151" s="182" t="s">
        <v>1719</v>
      </c>
      <c r="B151" s="287"/>
      <c r="C151" s="294"/>
      <c r="D151" s="294"/>
      <c r="E151" s="196"/>
      <c r="F151" s="294"/>
      <c r="G151" s="189"/>
    </row>
    <row r="152" spans="1:7" x14ac:dyDescent="0.3">
      <c r="A152" s="182" t="s">
        <v>1720</v>
      </c>
      <c r="B152" s="287"/>
      <c r="C152" s="294"/>
      <c r="D152" s="294"/>
      <c r="E152" s="196"/>
      <c r="F152" s="294"/>
      <c r="G152" s="189"/>
    </row>
    <row r="153" spans="1:7" x14ac:dyDescent="0.3">
      <c r="A153" s="182" t="s">
        <v>1721</v>
      </c>
      <c r="B153" s="287"/>
      <c r="C153" s="294"/>
      <c r="D153" s="294"/>
      <c r="E153" s="196"/>
      <c r="F153" s="294"/>
      <c r="G153" s="189"/>
    </row>
    <row r="154" spans="1:7" x14ac:dyDescent="0.3">
      <c r="A154" s="182" t="s">
        <v>1722</v>
      </c>
      <c r="B154" s="287"/>
      <c r="C154" s="294"/>
      <c r="D154" s="294"/>
      <c r="E154" s="196"/>
      <c r="F154" s="294"/>
      <c r="G154" s="189"/>
    </row>
    <row r="155" spans="1:7" x14ac:dyDescent="0.3">
      <c r="A155" s="182" t="s">
        <v>1723</v>
      </c>
      <c r="B155" s="287"/>
      <c r="C155" s="294"/>
      <c r="D155" s="294"/>
      <c r="E155" s="196"/>
      <c r="F155" s="294"/>
      <c r="G155" s="189"/>
    </row>
    <row r="156" spans="1:7" x14ac:dyDescent="0.3">
      <c r="A156" s="182" t="s">
        <v>1724</v>
      </c>
      <c r="B156" s="287"/>
      <c r="C156" s="294"/>
      <c r="D156" s="294"/>
      <c r="E156" s="196"/>
      <c r="F156" s="294"/>
      <c r="G156" s="189"/>
    </row>
    <row r="157" spans="1:7" x14ac:dyDescent="0.3">
      <c r="A157" s="182" t="s">
        <v>1725</v>
      </c>
      <c r="B157" s="287"/>
      <c r="C157" s="294"/>
      <c r="D157" s="294"/>
      <c r="E157" s="196"/>
      <c r="F157" s="294"/>
      <c r="G157" s="189"/>
    </row>
    <row r="158" spans="1:7" x14ac:dyDescent="0.3">
      <c r="A158" s="182" t="s">
        <v>1726</v>
      </c>
      <c r="B158" s="287"/>
      <c r="C158" s="294"/>
      <c r="D158" s="294"/>
      <c r="E158" s="196"/>
      <c r="F158" s="294"/>
      <c r="G158" s="189"/>
    </row>
    <row r="159" spans="1:7" x14ac:dyDescent="0.3">
      <c r="A159" s="182" t="s">
        <v>1727</v>
      </c>
      <c r="B159" s="287"/>
      <c r="C159" s="294"/>
      <c r="D159" s="294"/>
      <c r="E159" s="196"/>
      <c r="F159" s="294"/>
      <c r="G159" s="189"/>
    </row>
    <row r="160" spans="1:7" x14ac:dyDescent="0.3">
      <c r="A160" s="182" t="s">
        <v>1728</v>
      </c>
      <c r="B160" s="287"/>
      <c r="C160" s="294"/>
      <c r="D160" s="294"/>
      <c r="E160" s="196"/>
      <c r="F160" s="294"/>
      <c r="G160" s="189"/>
    </row>
    <row r="161" spans="1:7" x14ac:dyDescent="0.3">
      <c r="A161" s="182" t="s">
        <v>1729</v>
      </c>
      <c r="B161" s="287"/>
      <c r="C161" s="294"/>
      <c r="D161" s="294"/>
      <c r="E161" s="196"/>
      <c r="F161" s="294"/>
      <c r="G161" s="189"/>
    </row>
    <row r="162" spans="1:7" x14ac:dyDescent="0.3">
      <c r="A162" s="182" t="s">
        <v>1730</v>
      </c>
      <c r="B162" s="287"/>
      <c r="C162" s="294"/>
      <c r="D162" s="294"/>
      <c r="E162" s="196"/>
      <c r="F162" s="294"/>
      <c r="G162" s="189"/>
    </row>
    <row r="163" spans="1:7" x14ac:dyDescent="0.3">
      <c r="A163" s="182" t="s">
        <v>1731</v>
      </c>
      <c r="B163" s="287"/>
      <c r="C163" s="294"/>
      <c r="D163" s="294"/>
      <c r="E163" s="196"/>
      <c r="F163" s="294"/>
      <c r="G163" s="189"/>
    </row>
    <row r="164" spans="1:7" x14ac:dyDescent="0.3">
      <c r="A164" s="182" t="s">
        <v>1732</v>
      </c>
      <c r="B164" s="287"/>
      <c r="C164" s="294"/>
      <c r="D164" s="294"/>
      <c r="E164" s="196"/>
      <c r="F164" s="294"/>
      <c r="G164" s="189"/>
    </row>
    <row r="165" spans="1:7" x14ac:dyDescent="0.3">
      <c r="A165" s="182" t="s">
        <v>1733</v>
      </c>
      <c r="B165" s="287"/>
      <c r="C165" s="294"/>
      <c r="D165" s="294"/>
      <c r="E165" s="196"/>
      <c r="F165" s="294"/>
      <c r="G165" s="189"/>
    </row>
    <row r="166" spans="1:7" x14ac:dyDescent="0.3">
      <c r="A166" s="182" t="s">
        <v>1734</v>
      </c>
      <c r="B166" s="287"/>
      <c r="C166" s="294"/>
      <c r="D166" s="294"/>
      <c r="E166" s="196"/>
      <c r="F166" s="294"/>
      <c r="G166" s="189"/>
    </row>
    <row r="167" spans="1:7" x14ac:dyDescent="0.3">
      <c r="A167" s="182" t="s">
        <v>1735</v>
      </c>
      <c r="B167" s="287"/>
      <c r="C167" s="294"/>
      <c r="D167" s="294"/>
      <c r="E167" s="196"/>
      <c r="F167" s="294"/>
      <c r="G167" s="189"/>
    </row>
    <row r="168" spans="1:7" x14ac:dyDescent="0.3">
      <c r="A168" s="182" t="s">
        <v>1736</v>
      </c>
      <c r="B168" s="287"/>
      <c r="C168" s="294"/>
      <c r="D168" s="294"/>
      <c r="E168" s="196"/>
      <c r="F168" s="294"/>
      <c r="G168" s="189"/>
    </row>
    <row r="169" spans="1:7" x14ac:dyDescent="0.3">
      <c r="A169" s="182" t="s">
        <v>1737</v>
      </c>
      <c r="B169" s="287"/>
      <c r="C169" s="294"/>
      <c r="D169" s="294"/>
      <c r="E169" s="196"/>
      <c r="F169" s="294"/>
      <c r="G169" s="189"/>
    </row>
    <row r="170" spans="1:7" x14ac:dyDescent="0.3">
      <c r="A170" s="182" t="s">
        <v>1738</v>
      </c>
      <c r="B170" s="287"/>
      <c r="C170" s="294"/>
      <c r="D170" s="294"/>
      <c r="E170" s="196"/>
      <c r="F170" s="294"/>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v>0.14775162664245475</v>
      </c>
      <c r="D172" s="294" t="s">
        <v>1163</v>
      </c>
      <c r="E172" s="197"/>
      <c r="F172" s="294">
        <f>IF(C172="","",C172)</f>
        <v>0.14775162664245475</v>
      </c>
      <c r="G172" s="189"/>
    </row>
    <row r="173" spans="1:7" x14ac:dyDescent="0.3">
      <c r="A173" s="182" t="s">
        <v>1740</v>
      </c>
      <c r="B173" s="182" t="s">
        <v>565</v>
      </c>
      <c r="C173" s="294">
        <v>0.85224837335754533</v>
      </c>
      <c r="D173" s="294" t="s">
        <v>1163</v>
      </c>
      <c r="E173" s="197"/>
      <c r="F173" s="294">
        <f t="shared" ref="F173:F174" si="2">IF(C173="","",C173)</f>
        <v>0.85224837335754533</v>
      </c>
      <c r="G173" s="189"/>
    </row>
    <row r="174" spans="1:7" x14ac:dyDescent="0.3">
      <c r="A174" s="182" t="s">
        <v>1741</v>
      </c>
      <c r="B174" s="182" t="s">
        <v>94</v>
      </c>
      <c r="C174" s="294">
        <v>0</v>
      </c>
      <c r="D174" s="294" t="s">
        <v>1163</v>
      </c>
      <c r="E174" s="197"/>
      <c r="F174" s="294">
        <f t="shared" si="2"/>
        <v>0</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v>0</v>
      </c>
      <c r="D182" s="294" t="s">
        <v>1163</v>
      </c>
      <c r="E182" s="197"/>
      <c r="F182" s="294">
        <f>IF(C182="","",C182)</f>
        <v>0</v>
      </c>
      <c r="G182" s="189"/>
    </row>
    <row r="183" spans="1:7" x14ac:dyDescent="0.3">
      <c r="A183" s="182" t="s">
        <v>1749</v>
      </c>
      <c r="B183" s="182" t="s">
        <v>577</v>
      </c>
      <c r="C183" s="294">
        <v>1</v>
      </c>
      <c r="D183" s="294" t="s">
        <v>1163</v>
      </c>
      <c r="E183" s="197"/>
      <c r="F183" s="294">
        <f t="shared" ref="F183:F184" si="3">IF(C183="","",C183)</f>
        <v>1</v>
      </c>
      <c r="G183" s="189"/>
    </row>
    <row r="184" spans="1:7" x14ac:dyDescent="0.3">
      <c r="A184" s="182" t="s">
        <v>1750</v>
      </c>
      <c r="B184" s="182" t="s">
        <v>94</v>
      </c>
      <c r="C184" s="294">
        <v>0</v>
      </c>
      <c r="D184" s="294" t="s">
        <v>1163</v>
      </c>
      <c r="E184" s="197"/>
      <c r="F184" s="294">
        <f t="shared" si="3"/>
        <v>0</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v>5.8339014505420939E-3</v>
      </c>
      <c r="D192" s="294" t="s">
        <v>1163</v>
      </c>
      <c r="E192" s="197"/>
      <c r="F192" s="294">
        <f>IF(C192="","",C192)</f>
        <v>5.8339014505420939E-3</v>
      </c>
      <c r="G192" s="189"/>
    </row>
    <row r="193" spans="1:7" x14ac:dyDescent="0.3">
      <c r="A193" s="182" t="s">
        <v>1758</v>
      </c>
      <c r="B193" s="190" t="s">
        <v>589</v>
      </c>
      <c r="C193" s="294">
        <v>1.5513603482184921E-2</v>
      </c>
      <c r="D193" s="294" t="s">
        <v>1163</v>
      </c>
      <c r="E193" s="197"/>
      <c r="F193" s="294">
        <f t="shared" ref="F193:F196" si="4">IF(C193="","",C193)</f>
        <v>1.5513603482184921E-2</v>
      </c>
      <c r="G193" s="189"/>
    </row>
    <row r="194" spans="1:7" x14ac:dyDescent="0.3">
      <c r="A194" s="182" t="s">
        <v>1759</v>
      </c>
      <c r="B194" s="190" t="s">
        <v>591</v>
      </c>
      <c r="C194" s="294">
        <v>3.9228557599689816E-2</v>
      </c>
      <c r="D194" s="294" t="s">
        <v>1163</v>
      </c>
      <c r="E194" s="196"/>
      <c r="F194" s="294">
        <f t="shared" si="4"/>
        <v>3.9228557599689816E-2</v>
      </c>
      <c r="G194" s="189"/>
    </row>
    <row r="195" spans="1:7" x14ac:dyDescent="0.3">
      <c r="A195" s="182" t="s">
        <v>1760</v>
      </c>
      <c r="B195" s="190" t="s">
        <v>593</v>
      </c>
      <c r="C195" s="294">
        <v>0.47393268381974946</v>
      </c>
      <c r="D195" s="294" t="s">
        <v>1163</v>
      </c>
      <c r="E195" s="196"/>
      <c r="F195" s="294">
        <f t="shared" si="4"/>
        <v>0.47393268381974946</v>
      </c>
      <c r="G195" s="189"/>
    </row>
    <row r="196" spans="1:7" x14ac:dyDescent="0.3">
      <c r="A196" s="182" t="s">
        <v>1761</v>
      </c>
      <c r="B196" s="190" t="s">
        <v>595</v>
      </c>
      <c r="C196" s="294">
        <v>0.465491253647834</v>
      </c>
      <c r="D196" s="294" t="s">
        <v>1163</v>
      </c>
      <c r="E196" s="196"/>
      <c r="F196" s="294">
        <f t="shared" si="4"/>
        <v>0.465491253647834</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v>0</v>
      </c>
      <c r="D202" s="294" t="s">
        <v>1163</v>
      </c>
      <c r="E202" s="197"/>
      <c r="F202" s="294">
        <f>IF(C202="","",C202)</f>
        <v>0</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f>C27/D19*1000</f>
        <v>226.75255223688703</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2739</v>
      </c>
      <c r="C215" s="288">
        <v>2217.2940849758083</v>
      </c>
      <c r="D215" s="295">
        <v>14367</v>
      </c>
      <c r="E215" s="191"/>
      <c r="F215" s="198">
        <f>IF($C$239=0,"",IF(C215="[for completion]","",IF(C215="","",C215/$C$239)))</f>
        <v>0.41023974890381854</v>
      </c>
      <c r="G215" s="198">
        <f>IF($D$239=0,"",IF(D215="[for completion]","",IF(D215="","",D215/$D$239)))</f>
        <v>0.60274374895116634</v>
      </c>
    </row>
    <row r="216" spans="1:7" x14ac:dyDescent="0.3">
      <c r="A216" s="182" t="s">
        <v>1765</v>
      </c>
      <c r="B216" s="287" t="s">
        <v>2740</v>
      </c>
      <c r="C216" s="288">
        <v>2816.4359747324888</v>
      </c>
      <c r="D216" s="295">
        <v>8846</v>
      </c>
      <c r="E216" s="191"/>
      <c r="F216" s="198">
        <f t="shared" ref="F216:F238" si="5">IF($C$239=0,"",IF(C216="[for completion]","",IF(C216="","",C216/$C$239)))</f>
        <v>0.52109189976508852</v>
      </c>
      <c r="G216" s="198">
        <f t="shared" ref="G216:G238" si="6">IF($D$239=0,"",IF(D216="[for completion]","",IF(D216="","",D216/$D$239)))</f>
        <v>0.37111931532136266</v>
      </c>
    </row>
    <row r="217" spans="1:7" x14ac:dyDescent="0.3">
      <c r="A217" s="182" t="s">
        <v>1766</v>
      </c>
      <c r="B217" s="287" t="s">
        <v>2741</v>
      </c>
      <c r="C217" s="288">
        <v>367.93193746014418</v>
      </c>
      <c r="D217" s="295">
        <v>620</v>
      </c>
      <c r="E217" s="191"/>
      <c r="F217" s="198">
        <f t="shared" si="5"/>
        <v>6.8074102871650347E-2</v>
      </c>
      <c r="G217" s="198">
        <f t="shared" si="6"/>
        <v>2.601107568383957E-2</v>
      </c>
    </row>
    <row r="218" spans="1:7" x14ac:dyDescent="0.3">
      <c r="A218" s="182" t="s">
        <v>1767</v>
      </c>
      <c r="B218" s="287" t="s">
        <v>2742</v>
      </c>
      <c r="C218" s="288">
        <v>3.2118379500000001</v>
      </c>
      <c r="D218" s="295">
        <v>3</v>
      </c>
      <c r="E218" s="191"/>
      <c r="F218" s="198">
        <f t="shared" si="5"/>
        <v>5.9424845944246098E-4</v>
      </c>
      <c r="G218" s="198">
        <f t="shared" si="6"/>
        <v>1.258600436314818E-4</v>
      </c>
    </row>
    <row r="219" spans="1:7" x14ac:dyDescent="0.3">
      <c r="A219" s="182" t="s">
        <v>1768</v>
      </c>
      <c r="B219" s="287"/>
      <c r="C219" s="288"/>
      <c r="D219" s="295"/>
      <c r="E219" s="191"/>
      <c r="F219" s="198" t="str">
        <f t="shared" si="5"/>
        <v/>
      </c>
      <c r="G219" s="198" t="str">
        <f t="shared" si="6"/>
        <v/>
      </c>
    </row>
    <row r="220" spans="1:7" x14ac:dyDescent="0.3">
      <c r="A220" s="182" t="s">
        <v>1769</v>
      </c>
      <c r="B220" s="287"/>
      <c r="C220" s="288"/>
      <c r="D220" s="295"/>
      <c r="E220" s="191"/>
      <c r="F220" s="198" t="str">
        <f t="shared" si="5"/>
        <v/>
      </c>
      <c r="G220" s="198" t="str">
        <f t="shared" si="6"/>
        <v/>
      </c>
    </row>
    <row r="221" spans="1:7" x14ac:dyDescent="0.3">
      <c r="A221" s="182" t="s">
        <v>1770</v>
      </c>
      <c r="B221" s="287"/>
      <c r="C221" s="288"/>
      <c r="D221" s="295"/>
      <c r="E221" s="191"/>
      <c r="F221" s="198" t="str">
        <f t="shared" si="5"/>
        <v/>
      </c>
      <c r="G221" s="198" t="str">
        <f t="shared" si="6"/>
        <v/>
      </c>
    </row>
    <row r="222" spans="1:7" x14ac:dyDescent="0.3">
      <c r="A222" s="182" t="s">
        <v>1771</v>
      </c>
      <c r="B222" s="287"/>
      <c r="C222" s="288"/>
      <c r="D222" s="295"/>
      <c r="E222" s="191"/>
      <c r="F222" s="198" t="str">
        <f t="shared" si="5"/>
        <v/>
      </c>
      <c r="G222" s="198" t="str">
        <f t="shared" si="6"/>
        <v/>
      </c>
    </row>
    <row r="223" spans="1:7" x14ac:dyDescent="0.3">
      <c r="A223" s="182" t="s">
        <v>1772</v>
      </c>
      <c r="B223" s="287"/>
      <c r="C223" s="288"/>
      <c r="D223" s="295"/>
      <c r="E223" s="191"/>
      <c r="F223" s="198" t="str">
        <f t="shared" si="5"/>
        <v/>
      </c>
      <c r="G223" s="198" t="str">
        <f t="shared" si="6"/>
        <v/>
      </c>
    </row>
    <row r="224" spans="1:7" x14ac:dyDescent="0.3">
      <c r="A224" s="182" t="s">
        <v>1773</v>
      </c>
      <c r="B224" s="287"/>
      <c r="C224" s="288"/>
      <c r="D224" s="295"/>
      <c r="E224" s="189"/>
      <c r="F224" s="198" t="str">
        <f t="shared" si="5"/>
        <v/>
      </c>
      <c r="G224" s="198" t="str">
        <f t="shared" si="6"/>
        <v/>
      </c>
    </row>
    <row r="225" spans="1:7" x14ac:dyDescent="0.3">
      <c r="A225" s="182" t="s">
        <v>1774</v>
      </c>
      <c r="B225" s="287"/>
      <c r="C225" s="288"/>
      <c r="D225" s="295"/>
      <c r="E225" s="189"/>
      <c r="F225" s="198" t="str">
        <f t="shared" si="5"/>
        <v/>
      </c>
      <c r="G225" s="198" t="str">
        <f t="shared" si="6"/>
        <v/>
      </c>
    </row>
    <row r="226" spans="1:7" x14ac:dyDescent="0.3">
      <c r="A226" s="182" t="s">
        <v>1775</v>
      </c>
      <c r="B226" s="287"/>
      <c r="C226" s="288"/>
      <c r="D226" s="295"/>
      <c r="E226" s="189"/>
      <c r="F226" s="198" t="str">
        <f t="shared" si="5"/>
        <v/>
      </c>
      <c r="G226" s="198" t="str">
        <f t="shared" si="6"/>
        <v/>
      </c>
    </row>
    <row r="227" spans="1:7" x14ac:dyDescent="0.3">
      <c r="A227" s="182" t="s">
        <v>1776</v>
      </c>
      <c r="B227" s="287"/>
      <c r="C227" s="288"/>
      <c r="D227" s="295"/>
      <c r="E227" s="189"/>
      <c r="F227" s="198" t="str">
        <f t="shared" si="5"/>
        <v/>
      </c>
      <c r="G227" s="198" t="str">
        <f t="shared" si="6"/>
        <v/>
      </c>
    </row>
    <row r="228" spans="1:7" x14ac:dyDescent="0.3">
      <c r="A228" s="182" t="s">
        <v>1777</v>
      </c>
      <c r="B228" s="287"/>
      <c r="C228" s="288"/>
      <c r="D228" s="295"/>
      <c r="E228" s="189"/>
      <c r="F228" s="198" t="str">
        <f t="shared" si="5"/>
        <v/>
      </c>
      <c r="G228" s="198" t="str">
        <f t="shared" si="6"/>
        <v/>
      </c>
    </row>
    <row r="229" spans="1:7" x14ac:dyDescent="0.3">
      <c r="A229" s="182" t="s">
        <v>1778</v>
      </c>
      <c r="B229" s="287"/>
      <c r="C229" s="288"/>
      <c r="D229" s="295"/>
      <c r="E229" s="189"/>
      <c r="F229" s="198" t="str">
        <f t="shared" si="5"/>
        <v/>
      </c>
      <c r="G229" s="198" t="str">
        <f t="shared" si="6"/>
        <v/>
      </c>
    </row>
    <row r="230" spans="1:7" x14ac:dyDescent="0.3">
      <c r="A230" s="182" t="s">
        <v>1779</v>
      </c>
      <c r="B230" s="287"/>
      <c r="C230" s="288"/>
      <c r="D230" s="295"/>
      <c r="E230" s="182"/>
      <c r="F230" s="198" t="str">
        <f t="shared" si="5"/>
        <v/>
      </c>
      <c r="G230" s="198" t="str">
        <f t="shared" si="6"/>
        <v/>
      </c>
    </row>
    <row r="231" spans="1:7" x14ac:dyDescent="0.3">
      <c r="A231" s="182" t="s">
        <v>1780</v>
      </c>
      <c r="B231" s="287"/>
      <c r="C231" s="288"/>
      <c r="D231" s="295"/>
      <c r="E231" s="185"/>
      <c r="F231" s="198" t="str">
        <f t="shared" si="5"/>
        <v/>
      </c>
      <c r="G231" s="198" t="str">
        <f t="shared" si="6"/>
        <v/>
      </c>
    </row>
    <row r="232" spans="1:7" x14ac:dyDescent="0.3">
      <c r="A232" s="182" t="s">
        <v>1781</v>
      </c>
      <c r="B232" s="287"/>
      <c r="C232" s="288"/>
      <c r="D232" s="295"/>
      <c r="E232" s="185"/>
      <c r="F232" s="198" t="str">
        <f t="shared" si="5"/>
        <v/>
      </c>
      <c r="G232" s="198" t="str">
        <f t="shared" si="6"/>
        <v/>
      </c>
    </row>
    <row r="233" spans="1:7" x14ac:dyDescent="0.3">
      <c r="A233" s="182" t="s">
        <v>1782</v>
      </c>
      <c r="B233" s="287"/>
      <c r="C233" s="288"/>
      <c r="D233" s="295"/>
      <c r="E233" s="185"/>
      <c r="F233" s="198" t="str">
        <f t="shared" si="5"/>
        <v/>
      </c>
      <c r="G233" s="198" t="str">
        <f t="shared" si="6"/>
        <v/>
      </c>
    </row>
    <row r="234" spans="1:7" x14ac:dyDescent="0.3">
      <c r="A234" s="182" t="s">
        <v>1783</v>
      </c>
      <c r="B234" s="287"/>
      <c r="C234" s="288"/>
      <c r="D234" s="295"/>
      <c r="E234" s="185"/>
      <c r="F234" s="198" t="str">
        <f t="shared" si="5"/>
        <v/>
      </c>
      <c r="G234" s="198" t="str">
        <f t="shared" si="6"/>
        <v/>
      </c>
    </row>
    <row r="235" spans="1:7" x14ac:dyDescent="0.3">
      <c r="A235" s="182" t="s">
        <v>1784</v>
      </c>
      <c r="B235" s="287"/>
      <c r="C235" s="288"/>
      <c r="D235" s="295"/>
      <c r="E235" s="185"/>
      <c r="F235" s="198" t="str">
        <f t="shared" si="5"/>
        <v/>
      </c>
      <c r="G235" s="198" t="str">
        <f t="shared" si="6"/>
        <v/>
      </c>
    </row>
    <row r="236" spans="1:7" x14ac:dyDescent="0.3">
      <c r="A236" s="182" t="s">
        <v>1785</v>
      </c>
      <c r="B236" s="287"/>
      <c r="C236" s="288"/>
      <c r="D236" s="295"/>
      <c r="E236" s="185"/>
      <c r="F236" s="198" t="str">
        <f t="shared" si="5"/>
        <v/>
      </c>
      <c r="G236" s="198" t="str">
        <f t="shared" si="6"/>
        <v/>
      </c>
    </row>
    <row r="237" spans="1:7" x14ac:dyDescent="0.3">
      <c r="A237" s="182" t="s">
        <v>1786</v>
      </c>
      <c r="B237" s="287"/>
      <c r="C237" s="288"/>
      <c r="D237" s="295"/>
      <c r="E237" s="185"/>
      <c r="F237" s="198" t="str">
        <f t="shared" si="5"/>
        <v/>
      </c>
      <c r="G237" s="198" t="str">
        <f t="shared" si="6"/>
        <v/>
      </c>
    </row>
    <row r="238" spans="1:7" x14ac:dyDescent="0.3">
      <c r="A238" s="182" t="s">
        <v>1787</v>
      </c>
      <c r="B238" s="287"/>
      <c r="C238" s="288"/>
      <c r="D238" s="295"/>
      <c r="E238" s="185"/>
      <c r="F238" s="198" t="str">
        <f t="shared" si="5"/>
        <v/>
      </c>
      <c r="G238" s="198" t="str">
        <f t="shared" si="6"/>
        <v/>
      </c>
    </row>
    <row r="239" spans="1:7" x14ac:dyDescent="0.3">
      <c r="A239" s="182" t="s">
        <v>1788</v>
      </c>
      <c r="B239" s="194" t="s">
        <v>96</v>
      </c>
      <c r="C239" s="204">
        <f>SUM(C215:C238)</f>
        <v>5404.873835118442</v>
      </c>
      <c r="D239" s="202">
        <f>SUM(D215:D238)</f>
        <v>23836</v>
      </c>
      <c r="E239" s="185"/>
      <c r="F239" s="203">
        <f>SUM(F215:F238)</f>
        <v>0.99999999999999989</v>
      </c>
      <c r="G239" s="203">
        <f>SUM(G215:G238)</f>
        <v>1</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1160</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94" t="s">
        <v>1160</v>
      </c>
      <c r="D244" s="294" t="s">
        <v>1160</v>
      </c>
      <c r="E244" s="182"/>
      <c r="F244" s="198" t="str">
        <f>IF($C$252=0,"",IF(C244="[for completion]","",IF(C244="","",C244/$C$252)))</f>
        <v/>
      </c>
      <c r="G244" s="198" t="str">
        <f>IF($D$252=0,"",IF(D244="[for completion]","",IF(D244="","",D244/$D$252)))</f>
        <v/>
      </c>
    </row>
    <row r="245" spans="1:7" x14ac:dyDescent="0.3">
      <c r="A245" s="182" t="s">
        <v>1791</v>
      </c>
      <c r="B245" s="182" t="s">
        <v>645</v>
      </c>
      <c r="C245" s="294" t="s">
        <v>1160</v>
      </c>
      <c r="D245" s="294" t="s">
        <v>1160</v>
      </c>
      <c r="E245" s="182"/>
      <c r="F245" s="198" t="str">
        <f t="shared" ref="F245:F251" si="7">IF($C$252=0,"",IF(C245="[for completion]","",IF(C245="","",C245/$C$252)))</f>
        <v/>
      </c>
      <c r="G245" s="198" t="str">
        <f t="shared" ref="G245:G251" si="8">IF($D$252=0,"",IF(D245="[for completion]","",IF(D245="","",D245/$D$252)))</f>
        <v/>
      </c>
    </row>
    <row r="246" spans="1:7" x14ac:dyDescent="0.3">
      <c r="A246" s="182" t="s">
        <v>1792</v>
      </c>
      <c r="B246" s="182" t="s">
        <v>647</v>
      </c>
      <c r="C246" s="294" t="s">
        <v>1160</v>
      </c>
      <c r="D246" s="294" t="s">
        <v>1160</v>
      </c>
      <c r="E246" s="182"/>
      <c r="F246" s="198" t="str">
        <f t="shared" si="7"/>
        <v/>
      </c>
      <c r="G246" s="198" t="str">
        <f t="shared" si="8"/>
        <v/>
      </c>
    </row>
    <row r="247" spans="1:7" x14ac:dyDescent="0.3">
      <c r="A247" s="182" t="s">
        <v>1793</v>
      </c>
      <c r="B247" s="182" t="s">
        <v>649</v>
      </c>
      <c r="C247" s="294" t="s">
        <v>1160</v>
      </c>
      <c r="D247" s="294" t="s">
        <v>1160</v>
      </c>
      <c r="E247" s="182"/>
      <c r="F247" s="198" t="str">
        <f t="shared" si="7"/>
        <v/>
      </c>
      <c r="G247" s="198" t="str">
        <f t="shared" si="8"/>
        <v/>
      </c>
    </row>
    <row r="248" spans="1:7" x14ac:dyDescent="0.3">
      <c r="A248" s="182" t="s">
        <v>1794</v>
      </c>
      <c r="B248" s="182" t="s">
        <v>651</v>
      </c>
      <c r="C248" s="294" t="s">
        <v>1160</v>
      </c>
      <c r="D248" s="294" t="s">
        <v>1160</v>
      </c>
      <c r="E248" s="182"/>
      <c r="F248" s="198" t="str">
        <f>IF($C$252=0,"",IF(C248="[for completion]","",IF(C248="","",C248/$C$252)))</f>
        <v/>
      </c>
      <c r="G248" s="198" t="str">
        <f t="shared" si="8"/>
        <v/>
      </c>
    </row>
    <row r="249" spans="1:7" x14ac:dyDescent="0.3">
      <c r="A249" s="182" t="s">
        <v>1795</v>
      </c>
      <c r="B249" s="182" t="s">
        <v>653</v>
      </c>
      <c r="C249" s="294" t="s">
        <v>1160</v>
      </c>
      <c r="D249" s="294" t="s">
        <v>1160</v>
      </c>
      <c r="E249" s="182"/>
      <c r="F249" s="198" t="str">
        <f t="shared" si="7"/>
        <v/>
      </c>
      <c r="G249" s="198" t="str">
        <f t="shared" si="8"/>
        <v/>
      </c>
    </row>
    <row r="250" spans="1:7" x14ac:dyDescent="0.3">
      <c r="A250" s="182" t="s">
        <v>1796</v>
      </c>
      <c r="B250" s="182" t="s">
        <v>655</v>
      </c>
      <c r="C250" s="294" t="s">
        <v>1160</v>
      </c>
      <c r="D250" s="294" t="s">
        <v>1160</v>
      </c>
      <c r="E250" s="182"/>
      <c r="F250" s="198" t="str">
        <f t="shared" si="7"/>
        <v/>
      </c>
      <c r="G250" s="198" t="str">
        <f t="shared" si="8"/>
        <v/>
      </c>
    </row>
    <row r="251" spans="1:7" x14ac:dyDescent="0.3">
      <c r="A251" s="182" t="s">
        <v>1797</v>
      </c>
      <c r="B251" s="182" t="s">
        <v>657</v>
      </c>
      <c r="C251" s="294" t="s">
        <v>1160</v>
      </c>
      <c r="D251" s="294" t="s">
        <v>1160</v>
      </c>
      <c r="E251" s="182"/>
      <c r="F251" s="198" t="str">
        <f t="shared" si="7"/>
        <v/>
      </c>
      <c r="G251" s="198" t="str">
        <f t="shared" si="8"/>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v>0.39388914171763506</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v>2636.1668050660219</v>
      </c>
      <c r="D266" s="295">
        <v>14897</v>
      </c>
      <c r="E266" s="182"/>
      <c r="F266" s="198">
        <f>IF($C$274=0,"",IF(C266="[for completion]","",IF(C266="","",C266/$C$274)))</f>
        <v>0.48773882341848501</v>
      </c>
      <c r="G266" s="198">
        <f>IF($D$274=0,"",IF(D266="[for completion]","",IF(D266="","",D266/$D$274)))</f>
        <v>0.62497902332606137</v>
      </c>
    </row>
    <row r="267" spans="1:7" x14ac:dyDescent="0.3">
      <c r="A267" s="182" t="s">
        <v>1810</v>
      </c>
      <c r="B267" s="182" t="s">
        <v>645</v>
      </c>
      <c r="C267" s="288">
        <v>1648.8506792180856</v>
      </c>
      <c r="D267" s="295">
        <v>5690</v>
      </c>
      <c r="E267" s="182"/>
      <c r="F267" s="198">
        <f t="shared" ref="F267:F273" si="9">IF($C$274=0,"",IF(C267="[for completion]","",IF(C267="","",C267/$C$274)))</f>
        <v>0.3050673761345909</v>
      </c>
      <c r="G267" s="198">
        <f t="shared" ref="G267:G273" si="10">IF($D$274=0,"",IF(D267="[for completion]","",IF(D267="","",D267/$D$274)))</f>
        <v>0.23871454942104381</v>
      </c>
    </row>
    <row r="268" spans="1:7" x14ac:dyDescent="0.3">
      <c r="A268" s="182" t="s">
        <v>1811</v>
      </c>
      <c r="B268" s="182" t="s">
        <v>647</v>
      </c>
      <c r="C268" s="288">
        <v>912.68747758433051</v>
      </c>
      <c r="D268" s="295">
        <v>2706</v>
      </c>
      <c r="E268" s="182"/>
      <c r="F268" s="198">
        <f t="shared" si="9"/>
        <v>0.16886378950311437</v>
      </c>
      <c r="G268" s="198">
        <f t="shared" si="10"/>
        <v>0.11352575935559657</v>
      </c>
    </row>
    <row r="269" spans="1:7" x14ac:dyDescent="0.3">
      <c r="A269" s="182" t="s">
        <v>1812</v>
      </c>
      <c r="B269" s="182" t="s">
        <v>649</v>
      </c>
      <c r="C269" s="288">
        <v>183.12667979000025</v>
      </c>
      <c r="D269" s="295">
        <v>480</v>
      </c>
      <c r="E269" s="182"/>
      <c r="F269" s="198">
        <f t="shared" si="9"/>
        <v>3.3881767711232309E-2</v>
      </c>
      <c r="G269" s="198">
        <f t="shared" si="10"/>
        <v>2.0137606981037087E-2</v>
      </c>
    </row>
    <row r="270" spans="1:7" x14ac:dyDescent="0.3">
      <c r="A270" s="182" t="s">
        <v>1813</v>
      </c>
      <c r="B270" s="182" t="s">
        <v>651</v>
      </c>
      <c r="C270" s="288">
        <v>20.776229000000008</v>
      </c>
      <c r="D270" s="295">
        <v>54</v>
      </c>
      <c r="E270" s="182"/>
      <c r="F270" s="198">
        <f t="shared" si="9"/>
        <v>3.8439803839648242E-3</v>
      </c>
      <c r="G270" s="198">
        <f t="shared" si="10"/>
        <v>2.2654807853666721E-3</v>
      </c>
    </row>
    <row r="271" spans="1:7" x14ac:dyDescent="0.3">
      <c r="A271" s="182" t="s">
        <v>1814</v>
      </c>
      <c r="B271" s="182" t="s">
        <v>653</v>
      </c>
      <c r="C271" s="288">
        <v>3.2659644599999997</v>
      </c>
      <c r="D271" s="295">
        <v>9</v>
      </c>
      <c r="E271" s="182"/>
      <c r="F271" s="198">
        <f t="shared" si="9"/>
        <v>6.0426284861253045E-4</v>
      </c>
      <c r="G271" s="198">
        <f t="shared" si="10"/>
        <v>3.7758013089444537E-4</v>
      </c>
    </row>
    <row r="272" spans="1:7" x14ac:dyDescent="0.3">
      <c r="A272" s="182" t="s">
        <v>1815</v>
      </c>
      <c r="B272" s="182" t="s">
        <v>655</v>
      </c>
      <c r="C272" s="288">
        <v>0</v>
      </c>
      <c r="D272" s="295">
        <v>0</v>
      </c>
      <c r="E272" s="182"/>
      <c r="F272" s="198">
        <f t="shared" si="9"/>
        <v>0</v>
      </c>
      <c r="G272" s="198">
        <f t="shared" si="10"/>
        <v>0</v>
      </c>
    </row>
    <row r="273" spans="1:7" x14ac:dyDescent="0.3">
      <c r="A273" s="182" t="s">
        <v>1816</v>
      </c>
      <c r="B273" s="182" t="s">
        <v>657</v>
      </c>
      <c r="C273" s="288">
        <v>0</v>
      </c>
      <c r="D273" s="295">
        <v>0</v>
      </c>
      <c r="E273" s="182"/>
      <c r="F273" s="198">
        <f t="shared" si="9"/>
        <v>0</v>
      </c>
      <c r="G273" s="198">
        <f t="shared" si="10"/>
        <v>0</v>
      </c>
    </row>
    <row r="274" spans="1:7" x14ac:dyDescent="0.3">
      <c r="A274" s="182" t="s">
        <v>1817</v>
      </c>
      <c r="B274" s="194" t="s">
        <v>96</v>
      </c>
      <c r="C274" s="199">
        <f>SUM(C266:C273)</f>
        <v>5404.8738351184384</v>
      </c>
      <c r="D274" s="201">
        <f>SUM(D266:D273)</f>
        <v>23836</v>
      </c>
      <c r="E274" s="182"/>
      <c r="F274" s="203">
        <f>SUM(F266:F273)</f>
        <v>1</v>
      </c>
      <c r="G274" s="203">
        <f>SUM(G266:G273)</f>
        <v>0.99999999999999989</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v>1</v>
      </c>
      <c r="D285" s="182"/>
      <c r="E285" s="185"/>
      <c r="F285" s="185"/>
      <c r="G285" s="185"/>
    </row>
    <row r="286" spans="1:7" x14ac:dyDescent="0.3">
      <c r="A286" s="182" t="s">
        <v>1828</v>
      </c>
      <c r="B286" s="182" t="s">
        <v>698</v>
      </c>
      <c r="C286" s="294">
        <v>0</v>
      </c>
      <c r="D286" s="182"/>
      <c r="E286" s="185"/>
      <c r="F286" s="185"/>
      <c r="G286" s="180"/>
    </row>
    <row r="287" spans="1:7" x14ac:dyDescent="0.3">
      <c r="A287" s="182" t="s">
        <v>1829</v>
      </c>
      <c r="B287" s="218" t="s">
        <v>700</v>
      </c>
      <c r="C287" s="294">
        <v>0</v>
      </c>
      <c r="D287" s="182"/>
      <c r="E287" s="185"/>
      <c r="F287" s="185"/>
      <c r="G287" s="180"/>
    </row>
    <row r="288" spans="1:7" s="212" customFormat="1" x14ac:dyDescent="0.3">
      <c r="A288" s="218" t="s">
        <v>1830</v>
      </c>
      <c r="B288" s="218" t="s">
        <v>2160</v>
      </c>
      <c r="C288" s="294">
        <v>0</v>
      </c>
      <c r="D288" s="218"/>
      <c r="E288" s="185"/>
      <c r="F288" s="185"/>
      <c r="G288" s="216"/>
    </row>
    <row r="289" spans="1:7" x14ac:dyDescent="0.3">
      <c r="A289" s="218" t="s">
        <v>1831</v>
      </c>
      <c r="B289" s="189" t="s">
        <v>1335</v>
      </c>
      <c r="C289" s="294">
        <v>0</v>
      </c>
      <c r="D289" s="191"/>
      <c r="E289" s="191"/>
      <c r="F289" s="192"/>
      <c r="G289" s="192"/>
    </row>
    <row r="290" spans="1:7" x14ac:dyDescent="0.3">
      <c r="A290" s="218" t="s">
        <v>2161</v>
      </c>
      <c r="B290" s="182" t="s">
        <v>94</v>
      </c>
      <c r="C290" s="294">
        <v>0</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v>1</v>
      </c>
      <c r="D302" s="182"/>
      <c r="E302" s="180"/>
      <c r="F302" s="180"/>
      <c r="G302" s="180"/>
    </row>
    <row r="303" spans="1:7" x14ac:dyDescent="0.3">
      <c r="A303" s="182" t="s">
        <v>1843</v>
      </c>
      <c r="B303" s="182" t="s">
        <v>718</v>
      </c>
      <c r="C303" s="294">
        <v>0</v>
      </c>
      <c r="D303" s="182"/>
      <c r="E303" s="180"/>
      <c r="F303" s="180"/>
      <c r="G303" s="180"/>
    </row>
    <row r="304" spans="1:7" x14ac:dyDescent="0.3">
      <c r="A304" s="182" t="s">
        <v>1844</v>
      </c>
      <c r="B304" s="182" t="s">
        <v>94</v>
      </c>
      <c r="C304" s="294">
        <v>0</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2743</v>
      </c>
      <c r="C309" s="288">
        <v>46.330025730000017</v>
      </c>
      <c r="D309" s="295">
        <v>157</v>
      </c>
      <c r="E309" s="177"/>
      <c r="F309" s="198">
        <f>IF($C$327=0,"",IF(C309="[for completion]","",IF(C309="","",C309/$C$327)))</f>
        <v>8.5718977247846787E-3</v>
      </c>
      <c r="G309" s="198">
        <f>IF($D$327=0,"",IF(D309="[for completion]","",IF(D309="","",D309/$D$327)))</f>
        <v>6.5753654144155467E-3</v>
      </c>
    </row>
    <row r="310" spans="1:7" x14ac:dyDescent="0.3">
      <c r="A310" s="173" t="s">
        <v>1850</v>
      </c>
      <c r="B310" s="287" t="s">
        <v>2744</v>
      </c>
      <c r="C310" s="288">
        <v>12.567289010000001</v>
      </c>
      <c r="D310" s="295">
        <v>44</v>
      </c>
      <c r="E310" s="177"/>
      <c r="F310" s="198">
        <f t="shared" ref="F310:F326" si="11">IF($C$327=0,"",IF(C310="[for completion]","",IF(C310="","",C310/$C$327)))</f>
        <v>2.3251771259383339E-3</v>
      </c>
      <c r="G310" s="198">
        <f t="shared" ref="G310:G326" si="12">IF($D$327=0,"",IF(D310="[for completion]","",IF(D310="","",D310/$D$327)))</f>
        <v>1.842777568371236E-3</v>
      </c>
    </row>
    <row r="311" spans="1:7" x14ac:dyDescent="0.3">
      <c r="A311" s="173" t="s">
        <v>1851</v>
      </c>
      <c r="B311" s="287"/>
      <c r="C311" s="288"/>
      <c r="D311" s="295"/>
      <c r="E311" s="177"/>
      <c r="F311" s="198" t="str">
        <f t="shared" si="11"/>
        <v/>
      </c>
      <c r="G311" s="198" t="str">
        <f t="shared" si="12"/>
        <v/>
      </c>
    </row>
    <row r="312" spans="1:7" x14ac:dyDescent="0.3">
      <c r="A312" s="173" t="s">
        <v>1852</v>
      </c>
      <c r="B312" s="287"/>
      <c r="C312" s="288"/>
      <c r="D312" s="295"/>
      <c r="E312" s="177"/>
      <c r="F312" s="198" t="str">
        <f t="shared" si="11"/>
        <v/>
      </c>
      <c r="G312" s="198" t="str">
        <f t="shared" si="12"/>
        <v/>
      </c>
    </row>
    <row r="313" spans="1:7" x14ac:dyDescent="0.3">
      <c r="A313" s="173" t="s">
        <v>1853</v>
      </c>
      <c r="B313" s="287"/>
      <c r="C313" s="288"/>
      <c r="D313" s="295"/>
      <c r="E313" s="177"/>
      <c r="F313" s="198" t="str">
        <f t="shared" si="11"/>
        <v/>
      </c>
      <c r="G313" s="198" t="str">
        <f t="shared" si="12"/>
        <v/>
      </c>
    </row>
    <row r="314" spans="1:7" x14ac:dyDescent="0.3">
      <c r="A314" s="173" t="s">
        <v>1854</v>
      </c>
      <c r="B314" s="287"/>
      <c r="C314" s="288"/>
      <c r="D314" s="295"/>
      <c r="E314" s="177"/>
      <c r="F314" s="198" t="str">
        <f t="shared" si="11"/>
        <v/>
      </c>
      <c r="G314" s="198" t="str">
        <f t="shared" si="12"/>
        <v/>
      </c>
    </row>
    <row r="315" spans="1:7" x14ac:dyDescent="0.3">
      <c r="A315" s="173" t="s">
        <v>1855</v>
      </c>
      <c r="B315" s="287"/>
      <c r="C315" s="288"/>
      <c r="D315" s="295"/>
      <c r="E315" s="177"/>
      <c r="F315" s="198" t="str">
        <f>IF($C$327=0,"",IF(C315="[for completion]","",IF(C315="","",C315/$C$327)))</f>
        <v/>
      </c>
      <c r="G315" s="198" t="str">
        <f t="shared" si="12"/>
        <v/>
      </c>
    </row>
    <row r="316" spans="1:7" x14ac:dyDescent="0.3">
      <c r="A316" s="173" t="s">
        <v>1856</v>
      </c>
      <c r="B316" s="287"/>
      <c r="C316" s="288"/>
      <c r="D316" s="295"/>
      <c r="E316" s="177"/>
      <c r="F316" s="198" t="str">
        <f t="shared" si="11"/>
        <v/>
      </c>
      <c r="G316" s="198" t="str">
        <f t="shared" si="12"/>
        <v/>
      </c>
    </row>
    <row r="317" spans="1:7" x14ac:dyDescent="0.3">
      <c r="A317" s="173" t="s">
        <v>1857</v>
      </c>
      <c r="B317" s="287"/>
      <c r="C317" s="288"/>
      <c r="D317" s="295"/>
      <c r="E317" s="177"/>
      <c r="F317" s="198" t="str">
        <f t="shared" si="11"/>
        <v/>
      </c>
      <c r="G317" s="198" t="str">
        <f t="shared" si="12"/>
        <v/>
      </c>
    </row>
    <row r="318" spans="1:7" x14ac:dyDescent="0.3">
      <c r="A318" s="173" t="s">
        <v>1858</v>
      </c>
      <c r="B318" s="287"/>
      <c r="C318" s="288"/>
      <c r="D318" s="295"/>
      <c r="E318" s="177"/>
      <c r="F318" s="198" t="str">
        <f t="shared" si="11"/>
        <v/>
      </c>
      <c r="G318" s="198" t="str">
        <f>IF($D$327=0,"",IF(D318="[for completion]","",IF(D318="","",D318/$D$327)))</f>
        <v/>
      </c>
    </row>
    <row r="319" spans="1:7" x14ac:dyDescent="0.3">
      <c r="A319" s="173" t="s">
        <v>1859</v>
      </c>
      <c r="B319" s="287"/>
      <c r="C319" s="288"/>
      <c r="D319" s="295"/>
      <c r="E319" s="177"/>
      <c r="F319" s="198" t="str">
        <f t="shared" si="11"/>
        <v/>
      </c>
      <c r="G319" s="198" t="str">
        <f t="shared" si="12"/>
        <v/>
      </c>
    </row>
    <row r="320" spans="1:7" x14ac:dyDescent="0.3">
      <c r="A320" s="173" t="s">
        <v>1860</v>
      </c>
      <c r="B320" s="287"/>
      <c r="C320" s="288"/>
      <c r="D320" s="295"/>
      <c r="E320" s="177"/>
      <c r="F320" s="198" t="str">
        <f t="shared" si="11"/>
        <v/>
      </c>
      <c r="G320" s="198" t="str">
        <f t="shared" si="12"/>
        <v/>
      </c>
    </row>
    <row r="321" spans="1:7" x14ac:dyDescent="0.3">
      <c r="A321" s="173" t="s">
        <v>1861</v>
      </c>
      <c r="B321" s="287"/>
      <c r="C321" s="288"/>
      <c r="D321" s="295"/>
      <c r="E321" s="177"/>
      <c r="F321" s="198" t="str">
        <f t="shared" si="11"/>
        <v/>
      </c>
      <c r="G321" s="198" t="str">
        <f t="shared" si="12"/>
        <v/>
      </c>
    </row>
    <row r="322" spans="1:7" x14ac:dyDescent="0.3">
      <c r="A322" s="173" t="s">
        <v>1862</v>
      </c>
      <c r="B322" s="287"/>
      <c r="C322" s="288"/>
      <c r="D322" s="295"/>
      <c r="E322" s="177"/>
      <c r="F322" s="198" t="str">
        <f t="shared" si="11"/>
        <v/>
      </c>
      <c r="G322" s="198" t="str">
        <f t="shared" si="12"/>
        <v/>
      </c>
    </row>
    <row r="323" spans="1:7" x14ac:dyDescent="0.3">
      <c r="A323" s="173" t="s">
        <v>1863</v>
      </c>
      <c r="B323" s="287"/>
      <c r="C323" s="288"/>
      <c r="D323" s="295"/>
      <c r="E323" s="177"/>
      <c r="F323" s="198" t="str">
        <f t="shared" si="11"/>
        <v/>
      </c>
      <c r="G323" s="198" t="str">
        <f t="shared" si="12"/>
        <v/>
      </c>
    </row>
    <row r="324" spans="1:7" x14ac:dyDescent="0.3">
      <c r="A324" s="173" t="s">
        <v>1864</v>
      </c>
      <c r="B324" s="287"/>
      <c r="C324" s="288"/>
      <c r="D324" s="295"/>
      <c r="E324" s="177"/>
      <c r="F324" s="198" t="str">
        <f t="shared" si="11"/>
        <v/>
      </c>
      <c r="G324" s="198" t="str">
        <f t="shared" si="12"/>
        <v/>
      </c>
    </row>
    <row r="325" spans="1:7" x14ac:dyDescent="0.3">
      <c r="A325" s="173" t="s">
        <v>1865</v>
      </c>
      <c r="B325" s="287"/>
      <c r="C325" s="288"/>
      <c r="D325" s="295"/>
      <c r="E325" s="177"/>
      <c r="F325" s="198" t="str">
        <f t="shared" si="11"/>
        <v/>
      </c>
      <c r="G325" s="198" t="str">
        <f t="shared" si="12"/>
        <v/>
      </c>
    </row>
    <row r="326" spans="1:7" x14ac:dyDescent="0.3">
      <c r="A326" s="173" t="s">
        <v>1866</v>
      </c>
      <c r="B326" s="189" t="s">
        <v>1983</v>
      </c>
      <c r="C326" s="288">
        <v>5345.9765203784427</v>
      </c>
      <c r="D326" s="295">
        <v>23676</v>
      </c>
      <c r="E326" s="177"/>
      <c r="F326" s="198">
        <f t="shared" si="11"/>
        <v>0.989102925149277</v>
      </c>
      <c r="G326" s="198">
        <f t="shared" si="12"/>
        <v>0.99158185701721324</v>
      </c>
    </row>
    <row r="327" spans="1:7" x14ac:dyDescent="0.3">
      <c r="A327" s="173" t="s">
        <v>1867</v>
      </c>
      <c r="B327" s="179" t="s">
        <v>96</v>
      </c>
      <c r="C327" s="146">
        <f>SUM(C309:C326)</f>
        <v>5404.8738351184429</v>
      </c>
      <c r="D327" s="201">
        <f>SUM(D309:D326)</f>
        <v>23877</v>
      </c>
      <c r="E327" s="177"/>
      <c r="F327" s="203">
        <f>SUM(F319:F326)</f>
        <v>0.989102925149277</v>
      </c>
      <c r="G327" s="203">
        <f>SUM(G319:G326)</f>
        <v>0.99158185701721324</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350" t="s">
        <v>2745</v>
      </c>
      <c r="C332" s="288">
        <v>12.327548820000002</v>
      </c>
      <c r="D332" s="295">
        <v>43</v>
      </c>
      <c r="E332" s="214"/>
      <c r="F332" s="198">
        <f>IF($C$350=0,"",IF(C332="[for completion]","",IF(C332="","",C332/$C$350)))</f>
        <v>2.2808208287677578E-3</v>
      </c>
      <c r="G332" s="198">
        <f>IF($D$350=0,"",IF(D332="[for completion]","",IF(D332="","",D332/$D$350)))</f>
        <v>1.8008962599991624E-3</v>
      </c>
    </row>
    <row r="333" spans="1:7" s="212" customFormat="1" x14ac:dyDescent="0.3">
      <c r="A333" s="229" t="s">
        <v>1872</v>
      </c>
      <c r="B333" s="350" t="s">
        <v>2746</v>
      </c>
      <c r="C333" s="288">
        <v>327.66827676653128</v>
      </c>
      <c r="D333" s="295">
        <v>1117</v>
      </c>
      <c r="E333" s="214"/>
      <c r="F333" s="198">
        <f t="shared" ref="F333:F349" si="13">IF($C$350=0,"",IF(C333="[for completion]","",IF(C333="","",C333/$C$350)))</f>
        <v>6.0624593054788872E-2</v>
      </c>
      <c r="G333" s="198">
        <f t="shared" ref="G333:G349" si="14">IF($D$350=0,"",IF(D333="[for completion]","",IF(D333="","",D333/$D$350)))</f>
        <v>4.6781421451606145E-2</v>
      </c>
    </row>
    <row r="334" spans="1:7" s="212" customFormat="1" x14ac:dyDescent="0.3">
      <c r="A334" s="229" t="s">
        <v>1873</v>
      </c>
      <c r="B334" s="350" t="s">
        <v>2747</v>
      </c>
      <c r="C334" s="288">
        <v>2305.2785573219271</v>
      </c>
      <c r="D334" s="295">
        <v>10982</v>
      </c>
      <c r="E334" s="214"/>
      <c r="F334" s="198">
        <f t="shared" si="13"/>
        <v>0.42651847714617591</v>
      </c>
      <c r="G334" s="198">
        <f t="shared" si="14"/>
        <v>0.45994052854211165</v>
      </c>
    </row>
    <row r="335" spans="1:7" s="212" customFormat="1" x14ac:dyDescent="0.3">
      <c r="A335" s="229" t="s">
        <v>1874</v>
      </c>
      <c r="B335" s="350" t="s">
        <v>2748</v>
      </c>
      <c r="C335" s="288">
        <v>2759.2373455599782</v>
      </c>
      <c r="D335" s="295">
        <v>11732</v>
      </c>
      <c r="E335" s="214"/>
      <c r="F335" s="198">
        <f t="shared" si="13"/>
        <v>0.51050911265156573</v>
      </c>
      <c r="G335" s="198">
        <f t="shared" si="14"/>
        <v>0.49135150982116682</v>
      </c>
    </row>
    <row r="336" spans="1:7" s="212" customFormat="1" x14ac:dyDescent="0.3">
      <c r="A336" s="229" t="s">
        <v>1875</v>
      </c>
      <c r="B336" s="350" t="s">
        <v>2749</v>
      </c>
      <c r="C336" s="288">
        <v>0.14229961000000002</v>
      </c>
      <c r="D336" s="295">
        <v>2</v>
      </c>
      <c r="E336" s="214"/>
      <c r="F336" s="198">
        <f t="shared" si="13"/>
        <v>2.6328016960433233E-5</v>
      </c>
      <c r="G336" s="198">
        <f t="shared" si="14"/>
        <v>8.3762616744147088E-5</v>
      </c>
    </row>
    <row r="337" spans="1:7" s="212" customFormat="1" x14ac:dyDescent="0.3">
      <c r="A337" s="229" t="s">
        <v>1876</v>
      </c>
      <c r="B337" s="350" t="s">
        <v>2750</v>
      </c>
      <c r="C337" s="288">
        <v>0.21980704000000001</v>
      </c>
      <c r="D337" s="295">
        <v>1</v>
      </c>
      <c r="E337" s="214"/>
      <c r="F337" s="198">
        <f t="shared" si="13"/>
        <v>4.0668301741253021E-5</v>
      </c>
      <c r="G337" s="198">
        <f t="shared" si="14"/>
        <v>4.1881308372073544E-5</v>
      </c>
    </row>
    <row r="338" spans="1:7" s="212" customFormat="1" x14ac:dyDescent="0.3">
      <c r="A338" s="229" t="s">
        <v>1877</v>
      </c>
      <c r="B338" s="287"/>
      <c r="C338" s="288"/>
      <c r="D338" s="295"/>
      <c r="E338" s="214"/>
      <c r="F338" s="198" t="str">
        <f t="shared" si="13"/>
        <v/>
      </c>
      <c r="G338" s="198" t="str">
        <f t="shared" si="14"/>
        <v/>
      </c>
    </row>
    <row r="339" spans="1:7" s="212" customFormat="1" x14ac:dyDescent="0.3">
      <c r="A339" s="229" t="s">
        <v>1878</v>
      </c>
      <c r="B339" s="287"/>
      <c r="C339" s="288"/>
      <c r="D339" s="295"/>
      <c r="E339" s="214"/>
      <c r="F339" s="198" t="str">
        <f t="shared" si="13"/>
        <v/>
      </c>
      <c r="G339" s="198" t="str">
        <f t="shared" si="14"/>
        <v/>
      </c>
    </row>
    <row r="340" spans="1:7" s="212" customFormat="1" x14ac:dyDescent="0.3">
      <c r="A340" s="229" t="s">
        <v>1879</v>
      </c>
      <c r="B340" s="287"/>
      <c r="C340" s="288"/>
      <c r="D340" s="295"/>
      <c r="E340" s="214"/>
      <c r="F340" s="198" t="str">
        <f t="shared" si="13"/>
        <v/>
      </c>
      <c r="G340" s="198" t="str">
        <f t="shared" si="14"/>
        <v/>
      </c>
    </row>
    <row r="341" spans="1:7" s="212" customFormat="1" x14ac:dyDescent="0.3">
      <c r="A341" s="229" t="s">
        <v>1880</v>
      </c>
      <c r="B341" s="287"/>
      <c r="C341" s="288"/>
      <c r="D341" s="295"/>
      <c r="E341" s="214"/>
      <c r="F341" s="198" t="str">
        <f t="shared" si="13"/>
        <v/>
      </c>
      <c r="G341" s="198" t="str">
        <f t="shared" si="14"/>
        <v/>
      </c>
    </row>
    <row r="342" spans="1:7" s="212" customFormat="1" x14ac:dyDescent="0.3">
      <c r="A342" s="229" t="s">
        <v>2061</v>
      </c>
      <c r="B342" s="287"/>
      <c r="C342" s="288"/>
      <c r="D342" s="295"/>
      <c r="E342" s="214"/>
      <c r="F342" s="198" t="str">
        <f t="shared" si="13"/>
        <v/>
      </c>
      <c r="G342" s="198" t="str">
        <f t="shared" si="14"/>
        <v/>
      </c>
    </row>
    <row r="343" spans="1:7" s="212" customFormat="1" x14ac:dyDescent="0.3">
      <c r="A343" s="229" t="s">
        <v>2084</v>
      </c>
      <c r="B343" s="287"/>
      <c r="C343" s="288"/>
      <c r="D343" s="295"/>
      <c r="E343" s="214"/>
      <c r="F343" s="198" t="str">
        <f t="shared" si="13"/>
        <v/>
      </c>
      <c r="G343" s="198" t="str">
        <f>IF($D$350=0,"",IF(D343="[for completion]","",IF(D343="","",D343/$D$350)))</f>
        <v/>
      </c>
    </row>
    <row r="344" spans="1:7" s="212" customFormat="1" x14ac:dyDescent="0.3">
      <c r="A344" s="229" t="s">
        <v>2085</v>
      </c>
      <c r="B344" s="287"/>
      <c r="C344" s="288"/>
      <c r="D344" s="295"/>
      <c r="E344" s="214"/>
      <c r="F344" s="198" t="str">
        <f t="shared" si="13"/>
        <v/>
      </c>
      <c r="G344" s="198" t="str">
        <f t="shared" si="14"/>
        <v/>
      </c>
    </row>
    <row r="345" spans="1:7" s="212" customFormat="1" x14ac:dyDescent="0.3">
      <c r="A345" s="229" t="s">
        <v>2086</v>
      </c>
      <c r="B345" s="287"/>
      <c r="C345" s="288"/>
      <c r="D345" s="295"/>
      <c r="E345" s="214"/>
      <c r="F345" s="198" t="str">
        <f t="shared" si="13"/>
        <v/>
      </c>
      <c r="G345" s="198" t="str">
        <f t="shared" si="14"/>
        <v/>
      </c>
    </row>
    <row r="346" spans="1:7" s="212" customFormat="1" x14ac:dyDescent="0.3">
      <c r="A346" s="229" t="s">
        <v>2087</v>
      </c>
      <c r="B346" s="287"/>
      <c r="C346" s="288"/>
      <c r="D346" s="295"/>
      <c r="E346" s="214"/>
      <c r="F346" s="198" t="str">
        <f t="shared" si="13"/>
        <v/>
      </c>
      <c r="G346" s="198" t="str">
        <f t="shared" si="14"/>
        <v/>
      </c>
    </row>
    <row r="347" spans="1:7" s="212" customFormat="1" x14ac:dyDescent="0.3">
      <c r="A347" s="229" t="s">
        <v>2088</v>
      </c>
      <c r="B347" s="287"/>
      <c r="C347" s="288"/>
      <c r="D347" s="295"/>
      <c r="E347" s="214"/>
      <c r="F347" s="198" t="str">
        <f>IF($C$350=0,"",IF(C347="[for completion]","",IF(C347="","",C347/$C$350)))</f>
        <v/>
      </c>
      <c r="G347" s="198" t="str">
        <f t="shared" si="14"/>
        <v/>
      </c>
    </row>
    <row r="348" spans="1:7" s="212" customFormat="1" x14ac:dyDescent="0.3">
      <c r="A348" s="229" t="s">
        <v>2089</v>
      </c>
      <c r="B348" s="287"/>
      <c r="C348" s="288"/>
      <c r="D348" s="295"/>
      <c r="E348" s="214"/>
      <c r="F348" s="198" t="str">
        <f t="shared" si="13"/>
        <v/>
      </c>
      <c r="G348" s="198" t="str">
        <f t="shared" si="14"/>
        <v/>
      </c>
    </row>
    <row r="349" spans="1:7" s="212" customFormat="1" x14ac:dyDescent="0.3">
      <c r="A349" s="229" t="s">
        <v>2090</v>
      </c>
      <c r="B349" s="189" t="s">
        <v>1983</v>
      </c>
      <c r="C349" s="288"/>
      <c r="D349" s="295"/>
      <c r="E349" s="214"/>
      <c r="F349" s="198" t="str">
        <f t="shared" si="13"/>
        <v/>
      </c>
      <c r="G349" s="198" t="str">
        <f t="shared" si="14"/>
        <v/>
      </c>
    </row>
    <row r="350" spans="1:7" s="212" customFormat="1" x14ac:dyDescent="0.3">
      <c r="A350" s="229" t="s">
        <v>2091</v>
      </c>
      <c r="B350" s="215" t="s">
        <v>96</v>
      </c>
      <c r="C350" s="146">
        <f>SUM(C332:C349)</f>
        <v>5404.8738351184365</v>
      </c>
      <c r="D350" s="147">
        <f>SUM(D332:D349)</f>
        <v>23877</v>
      </c>
      <c r="E350" s="214"/>
      <c r="F350" s="203">
        <f>SUM(F332:F349)</f>
        <v>1</v>
      </c>
      <c r="G350" s="203">
        <f>SUM(G332:G349)</f>
        <v>1</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v>0</v>
      </c>
      <c r="D354" s="295">
        <v>0</v>
      </c>
      <c r="E354" s="177"/>
      <c r="F354" s="313">
        <f>IF($C$367=0,"",IF(C354="[for completion]","",IF(C354="","",C354/$C$367)))</f>
        <v>0</v>
      </c>
      <c r="G354" s="313">
        <f>IF($D$367=0,"",IF(D354="[for completion]","",IF(D354="","",D354/$D$367)))</f>
        <v>0</v>
      </c>
    </row>
    <row r="355" spans="1:7" x14ac:dyDescent="0.3">
      <c r="A355" s="229" t="s">
        <v>1883</v>
      </c>
      <c r="B355" s="179" t="s">
        <v>1583</v>
      </c>
      <c r="C355" s="288">
        <v>0</v>
      </c>
      <c r="D355" s="295">
        <v>0</v>
      </c>
      <c r="E355" s="177"/>
      <c r="F355" s="313">
        <f t="shared" ref="F355:F366" si="15">IF($C$367=0,"",IF(C355="[for completion]","",IF(C355="","",C355/$C$367)))</f>
        <v>0</v>
      </c>
      <c r="G355" s="313">
        <f t="shared" ref="G355:G366" si="16">IF($D$367=0,"",IF(D355="[for completion]","",IF(D355="","",D355/$D$367)))</f>
        <v>0</v>
      </c>
    </row>
    <row r="356" spans="1:7" x14ac:dyDescent="0.3">
      <c r="A356" s="229" t="s">
        <v>1884</v>
      </c>
      <c r="B356" s="215" t="s">
        <v>2262</v>
      </c>
      <c r="C356" s="288">
        <v>0.36070334999999998</v>
      </c>
      <c r="D356" s="295">
        <v>1</v>
      </c>
      <c r="E356" s="177"/>
      <c r="F356" s="313">
        <f t="shared" si="15"/>
        <v>6.6736682668948151E-5</v>
      </c>
      <c r="G356" s="313">
        <f t="shared" si="16"/>
        <v>4.1881308372073544E-5</v>
      </c>
    </row>
    <row r="357" spans="1:7" x14ac:dyDescent="0.3">
      <c r="A357" s="229" t="s">
        <v>1885</v>
      </c>
      <c r="B357" s="179" t="s">
        <v>1584</v>
      </c>
      <c r="C357" s="288">
        <v>0.37257596000000004</v>
      </c>
      <c r="D357" s="295">
        <v>1</v>
      </c>
      <c r="E357" s="177"/>
      <c r="F357" s="313">
        <f t="shared" si="15"/>
        <v>6.8933331538503098E-5</v>
      </c>
      <c r="G357" s="313">
        <f t="shared" si="16"/>
        <v>4.1881308372073544E-5</v>
      </c>
    </row>
    <row r="358" spans="1:7" x14ac:dyDescent="0.3">
      <c r="A358" s="229" t="s">
        <v>1886</v>
      </c>
      <c r="B358" s="179" t="s">
        <v>1585</v>
      </c>
      <c r="C358" s="288">
        <v>0</v>
      </c>
      <c r="D358" s="295">
        <v>0</v>
      </c>
      <c r="E358" s="177"/>
      <c r="F358" s="313">
        <f t="shared" si="15"/>
        <v>0</v>
      </c>
      <c r="G358" s="313">
        <f t="shared" si="16"/>
        <v>0</v>
      </c>
    </row>
    <row r="359" spans="1:7" x14ac:dyDescent="0.3">
      <c r="A359" s="229" t="s">
        <v>1887</v>
      </c>
      <c r="B359" s="179" t="s">
        <v>1586</v>
      </c>
      <c r="C359" s="288">
        <v>0.27139481999999998</v>
      </c>
      <c r="D359" s="295">
        <v>1</v>
      </c>
      <c r="E359" s="177"/>
      <c r="F359" s="313">
        <f t="shared" si="15"/>
        <v>5.0212979669682305E-5</v>
      </c>
      <c r="G359" s="313">
        <f t="shared" si="16"/>
        <v>4.1881308372073544E-5</v>
      </c>
    </row>
    <row r="360" spans="1:7" x14ac:dyDescent="0.3">
      <c r="A360" s="229" t="s">
        <v>1977</v>
      </c>
      <c r="B360" s="179" t="s">
        <v>1587</v>
      </c>
      <c r="C360" s="288">
        <v>0</v>
      </c>
      <c r="D360" s="295">
        <v>0</v>
      </c>
      <c r="E360" s="177"/>
      <c r="F360" s="313">
        <f t="shared" si="15"/>
        <v>0</v>
      </c>
      <c r="G360" s="313">
        <f t="shared" si="16"/>
        <v>0</v>
      </c>
    </row>
    <row r="361" spans="1:7" x14ac:dyDescent="0.3">
      <c r="A361" s="309" t="s">
        <v>1978</v>
      </c>
      <c r="B361" s="179" t="s">
        <v>1588</v>
      </c>
      <c r="C361" s="288">
        <v>0.69188583000000003</v>
      </c>
      <c r="D361" s="295">
        <v>2</v>
      </c>
      <c r="E361" s="177"/>
      <c r="F361" s="313">
        <f t="shared" si="15"/>
        <v>1.2801146726209171E-4</v>
      </c>
      <c r="G361" s="313">
        <f t="shared" si="16"/>
        <v>8.3762616744147088E-5</v>
      </c>
    </row>
    <row r="362" spans="1:7" s="308" customFormat="1" x14ac:dyDescent="0.3">
      <c r="A362" s="309" t="s">
        <v>2097</v>
      </c>
      <c r="B362" s="315" t="s">
        <v>2635</v>
      </c>
      <c r="C362" s="199">
        <v>2.4022431900000001</v>
      </c>
      <c r="D362" s="201">
        <v>7</v>
      </c>
      <c r="E362" s="324"/>
      <c r="F362" s="313">
        <f t="shared" si="15"/>
        <v>4.4445869844200704E-4</v>
      </c>
      <c r="G362" s="313">
        <f t="shared" si="16"/>
        <v>2.931691586045148E-4</v>
      </c>
    </row>
    <row r="363" spans="1:7" s="308" customFormat="1" x14ac:dyDescent="0.3">
      <c r="A363" s="309" t="s">
        <v>2098</v>
      </c>
      <c r="B363" s="314" t="s">
        <v>2638</v>
      </c>
      <c r="C363" s="199">
        <v>2.19638658</v>
      </c>
      <c r="D363" s="314">
        <v>10</v>
      </c>
      <c r="E363" s="67"/>
      <c r="F363" s="313">
        <f t="shared" si="15"/>
        <v>4.0637148007579161E-4</v>
      </c>
      <c r="G363" s="313">
        <f t="shared" si="16"/>
        <v>4.1881308372073545E-4</v>
      </c>
    </row>
    <row r="364" spans="1:7" s="308" customFormat="1" x14ac:dyDescent="0.3">
      <c r="A364" s="309" t="s">
        <v>2099</v>
      </c>
      <c r="B364" s="314" t="s">
        <v>2636</v>
      </c>
      <c r="C364" s="199">
        <v>5103.6851287719073</v>
      </c>
      <c r="D364" s="314">
        <v>22852</v>
      </c>
      <c r="E364" s="67"/>
      <c r="F364" s="313">
        <f t="shared" si="15"/>
        <v>0.94427460926293183</v>
      </c>
      <c r="G364" s="313">
        <f t="shared" si="16"/>
        <v>0.95707165891862467</v>
      </c>
    </row>
    <row r="365" spans="1:7" s="308" customFormat="1" x14ac:dyDescent="0.3">
      <c r="A365" s="309" t="s">
        <v>2659</v>
      </c>
      <c r="B365" s="315" t="s">
        <v>2637</v>
      </c>
      <c r="C365" s="199">
        <v>294.89351661653131</v>
      </c>
      <c r="D365" s="201">
        <v>1003</v>
      </c>
      <c r="E365" s="324"/>
      <c r="F365" s="313">
        <f t="shared" si="15"/>
        <v>5.4560666097411177E-2</v>
      </c>
      <c r="G365" s="313">
        <f t="shared" si="16"/>
        <v>4.2006952297189766E-2</v>
      </c>
    </row>
    <row r="366" spans="1:7" s="308" customFormat="1" x14ac:dyDescent="0.3">
      <c r="A366" s="309" t="s">
        <v>2660</v>
      </c>
      <c r="B366" s="314" t="s">
        <v>1983</v>
      </c>
      <c r="C366" s="199">
        <v>0</v>
      </c>
      <c r="D366" s="201">
        <v>0</v>
      </c>
      <c r="E366" s="324"/>
      <c r="F366" s="313">
        <f t="shared" si="15"/>
        <v>0</v>
      </c>
      <c r="G366" s="313">
        <f t="shared" si="16"/>
        <v>0</v>
      </c>
    </row>
    <row r="367" spans="1:7" s="308" customFormat="1" x14ac:dyDescent="0.3">
      <c r="A367" s="309" t="s">
        <v>2661</v>
      </c>
      <c r="B367" s="315" t="s">
        <v>96</v>
      </c>
      <c r="C367" s="328">
        <f>SUM(C354:C366)</f>
        <v>5404.8738351184384</v>
      </c>
      <c r="D367" s="329">
        <f>SUM(D354:D366)</f>
        <v>23877</v>
      </c>
      <c r="E367" s="324"/>
      <c r="F367" s="311">
        <f>SUM(F354:F366)</f>
        <v>1</v>
      </c>
      <c r="G367" s="311">
        <f>SUM(G354:G366)</f>
        <v>1</v>
      </c>
    </row>
    <row r="368" spans="1:7" s="308" customFormat="1" x14ac:dyDescent="0.3">
      <c r="A368" s="309" t="s">
        <v>1888</v>
      </c>
      <c r="B368" s="215"/>
      <c r="C368" s="288"/>
      <c r="D368" s="295"/>
      <c r="E368" s="214"/>
      <c r="F368" s="312" t="str">
        <f t="shared" ref="F368" si="17">IF($C$350=0,"",IF(C368="[for completion]","",IF(C368="","",C368/$C$350)))</f>
        <v/>
      </c>
      <c r="G368" s="312" t="str">
        <f t="shared" ref="G368" si="18">IF($D$350=0,"",IF(D368="[for completion]","",IF(D368="","",D368/$D$350)))</f>
        <v/>
      </c>
    </row>
    <row r="369" spans="1:7" s="308" customFormat="1" x14ac:dyDescent="0.3">
      <c r="A369" s="309" t="s">
        <v>2664</v>
      </c>
      <c r="B369" s="215"/>
      <c r="C369" s="288"/>
      <c r="D369" s="295"/>
      <c r="E369" s="214"/>
      <c r="F369" s="312"/>
      <c r="G369" s="312"/>
    </row>
    <row r="370" spans="1:7" s="308" customFormat="1" x14ac:dyDescent="0.3">
      <c r="A370" s="309" t="s">
        <v>2665</v>
      </c>
      <c r="B370" s="215"/>
      <c r="C370" s="288"/>
      <c r="D370" s="295"/>
      <c r="E370" s="214"/>
      <c r="F370" s="312"/>
      <c r="G370" s="312"/>
    </row>
    <row r="371" spans="1:7" s="308" customFormat="1" x14ac:dyDescent="0.3">
      <c r="A371" s="309" t="s">
        <v>2666</v>
      </c>
      <c r="B371" s="215"/>
      <c r="C371" s="288"/>
      <c r="D371" s="295"/>
      <c r="E371" s="214"/>
      <c r="F371" s="312"/>
      <c r="G371" s="312"/>
    </row>
    <row r="372" spans="1:7" s="308" customFormat="1" x14ac:dyDescent="0.3">
      <c r="A372" s="309" t="s">
        <v>2667</v>
      </c>
      <c r="B372" s="215"/>
      <c r="C372" s="288"/>
      <c r="D372" s="295"/>
      <c r="E372" s="214"/>
      <c r="F372" s="312"/>
      <c r="G372" s="312"/>
    </row>
    <row r="373" spans="1:7" x14ac:dyDescent="0.3">
      <c r="A373" s="309" t="s">
        <v>2668</v>
      </c>
      <c r="B373" s="215"/>
      <c r="C373" s="288"/>
      <c r="D373" s="295"/>
      <c r="E373" s="214"/>
      <c r="F373" s="312"/>
      <c r="G373" s="312"/>
    </row>
    <row r="374" spans="1:7" s="212" customFormat="1" x14ac:dyDescent="0.3">
      <c r="A374" s="309" t="s">
        <v>2669</v>
      </c>
      <c r="B374" s="215"/>
      <c r="C374" s="288"/>
      <c r="D374" s="295"/>
      <c r="E374" s="214"/>
      <c r="F374" s="312"/>
      <c r="G374" s="312"/>
    </row>
    <row r="375" spans="1:7" x14ac:dyDescent="0.3">
      <c r="A375" s="309" t="s">
        <v>2670</v>
      </c>
      <c r="B375" s="215"/>
      <c r="C375" s="146"/>
      <c r="D375" s="147"/>
      <c r="E375" s="214"/>
      <c r="F375" s="203"/>
      <c r="G375" s="203"/>
    </row>
    <row r="376" spans="1:7" x14ac:dyDescent="0.3">
      <c r="A376" s="309" t="s">
        <v>2671</v>
      </c>
      <c r="B376" s="215"/>
      <c r="C376" s="309"/>
      <c r="D376" s="309"/>
      <c r="E376" s="214"/>
      <c r="F376" s="214"/>
      <c r="G376" s="214"/>
    </row>
    <row r="377" spans="1:7" s="308" customFormat="1" x14ac:dyDescent="0.3">
      <c r="A377" s="309" t="s">
        <v>2672</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v>2903.3120195965093</v>
      </c>
      <c r="D379" s="295">
        <v>12250</v>
      </c>
      <c r="E379" s="214"/>
      <c r="F379" s="198">
        <f>IF($C$386=0,"",IF(C379="[for completion]","",IF(C379="","",C379/$C$386)))</f>
        <v>0.53716554875566069</v>
      </c>
      <c r="G379" s="198">
        <f>IF($D$386=0,"",IF(D379="[for completion]","",IF(D379="","",D379/$D$386)))</f>
        <v>0.51304602755790096</v>
      </c>
    </row>
    <row r="380" spans="1:7" x14ac:dyDescent="0.3">
      <c r="A380" s="229" t="s">
        <v>1980</v>
      </c>
      <c r="B380" s="220" t="s">
        <v>1972</v>
      </c>
      <c r="C380" s="288">
        <v>2501.5618155219308</v>
      </c>
      <c r="D380" s="295">
        <v>11627</v>
      </c>
      <c r="E380" s="214"/>
      <c r="F380" s="198">
        <f>IF($C$386=0,"",IF(C380="[for completion]","",IF(C380="","",C380/$C$386)))</f>
        <v>0.46283445124433931</v>
      </c>
      <c r="G380" s="198">
        <f t="shared" ref="G380:G385" si="19">IF($D$386=0,"",IF(D380="[for completion]","",IF(D380="","",D380/$D$386)))</f>
        <v>0.48695397244209909</v>
      </c>
    </row>
    <row r="381" spans="1:7" x14ac:dyDescent="0.3">
      <c r="A381" s="229" t="s">
        <v>1981</v>
      </c>
      <c r="B381" s="215" t="s">
        <v>1973</v>
      </c>
      <c r="C381" s="295">
        <v>0</v>
      </c>
      <c r="D381" s="295">
        <v>0</v>
      </c>
      <c r="E381" s="214"/>
      <c r="F381" s="198">
        <f t="shared" ref="F381:F385" si="20">IF($C$386=0,"",IF(C381="[for completion]","",IF(C381="","",C381/$C$386)))</f>
        <v>0</v>
      </c>
      <c r="G381" s="198">
        <f t="shared" si="19"/>
        <v>0</v>
      </c>
    </row>
    <row r="382" spans="1:7" x14ac:dyDescent="0.3">
      <c r="A382" s="229" t="s">
        <v>1982</v>
      </c>
      <c r="B382" s="215" t="s">
        <v>1974</v>
      </c>
      <c r="C382" s="295">
        <v>0</v>
      </c>
      <c r="D382" s="295">
        <v>0</v>
      </c>
      <c r="E382" s="214"/>
      <c r="F382" s="198">
        <f t="shared" si="20"/>
        <v>0</v>
      </c>
      <c r="G382" s="198">
        <f t="shared" si="19"/>
        <v>0</v>
      </c>
    </row>
    <row r="383" spans="1:7" x14ac:dyDescent="0.3">
      <c r="A383" s="229" t="s">
        <v>1984</v>
      </c>
      <c r="B383" s="215" t="s">
        <v>1975</v>
      </c>
      <c r="C383" s="295">
        <v>0</v>
      </c>
      <c r="D383" s="295">
        <v>0</v>
      </c>
      <c r="E383" s="214"/>
      <c r="F383" s="198">
        <f t="shared" si="20"/>
        <v>0</v>
      </c>
      <c r="G383" s="198">
        <f t="shared" si="19"/>
        <v>0</v>
      </c>
    </row>
    <row r="384" spans="1:7" x14ac:dyDescent="0.3">
      <c r="A384" s="229" t="s">
        <v>2094</v>
      </c>
      <c r="B384" s="215" t="s">
        <v>1976</v>
      </c>
      <c r="C384" s="295">
        <v>0</v>
      </c>
      <c r="D384" s="295">
        <v>0</v>
      </c>
      <c r="E384" s="214"/>
      <c r="F384" s="198">
        <f t="shared" si="20"/>
        <v>0</v>
      </c>
      <c r="G384" s="198">
        <f t="shared" si="19"/>
        <v>0</v>
      </c>
    </row>
    <row r="385" spans="1:7" x14ac:dyDescent="0.3">
      <c r="A385" s="229" t="s">
        <v>2095</v>
      </c>
      <c r="B385" s="215" t="s">
        <v>1590</v>
      </c>
      <c r="C385" s="295">
        <v>0</v>
      </c>
      <c r="D385" s="295">
        <v>0</v>
      </c>
      <c r="E385" s="214"/>
      <c r="F385" s="198">
        <f t="shared" si="20"/>
        <v>0</v>
      </c>
      <c r="G385" s="198">
        <f t="shared" si="19"/>
        <v>0</v>
      </c>
    </row>
    <row r="386" spans="1:7" x14ac:dyDescent="0.3">
      <c r="A386" s="229" t="s">
        <v>2096</v>
      </c>
      <c r="B386" s="215" t="s">
        <v>96</v>
      </c>
      <c r="C386" s="146">
        <f>SUM(C379:C385)</f>
        <v>5404.8738351184402</v>
      </c>
      <c r="D386" s="147">
        <f>SUM(D379:D385)</f>
        <v>23877</v>
      </c>
      <c r="E386" s="214"/>
      <c r="F386" s="203">
        <f>SUM(F379:F385)</f>
        <v>1</v>
      </c>
      <c r="G386" s="203">
        <f>SUM(G379:G385)</f>
        <v>1</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v>4555.9936363327752</v>
      </c>
      <c r="D389" s="295">
        <v>20660</v>
      </c>
      <c r="E389" s="214"/>
      <c r="F389" s="198">
        <f>IF($C$393=0,"",IF(C389="[for completion]","",IF(C389="","",C389/$C$393)))</f>
        <v>0.84294171803418938</v>
      </c>
      <c r="G389" s="198">
        <f>IF($D$393=0,"",IF(D389="[for completion]","",IF(D389="","",D389/$D$393)))</f>
        <v>0.86526783096703941</v>
      </c>
    </row>
    <row r="390" spans="1:7" x14ac:dyDescent="0.3">
      <c r="A390" s="229" t="s">
        <v>2078</v>
      </c>
      <c r="B390" s="220" t="s">
        <v>2164</v>
      </c>
      <c r="C390" s="288">
        <v>848.88019878566433</v>
      </c>
      <c r="D390" s="295">
        <v>3217</v>
      </c>
      <c r="E390" s="214"/>
      <c r="F390" s="198">
        <f>IF($C$393=0,"",IF(C390="[for completion]","",IF(C390="","",C390/$C$393)))</f>
        <v>0.15705828196581068</v>
      </c>
      <c r="G390" s="198">
        <f>IF($D$393=0,"",IF(D390="[for completion]","",IF(D390="","",D390/$D$393)))</f>
        <v>0.13473216903296059</v>
      </c>
    </row>
    <row r="391" spans="1:7" x14ac:dyDescent="0.3">
      <c r="A391" s="229" t="s">
        <v>2079</v>
      </c>
      <c r="B391" s="215" t="s">
        <v>1590</v>
      </c>
      <c r="C391" s="288">
        <v>0</v>
      </c>
      <c r="D391" s="295">
        <v>0</v>
      </c>
      <c r="E391" s="214"/>
      <c r="F391" s="198">
        <f>IF($C$393=0,"",IF(C391="[for completion]","",IF(C391="","",C391/$C$393)))</f>
        <v>0</v>
      </c>
      <c r="G391" s="198">
        <f>IF($D$393=0,"",IF(D391="[for completion]","",IF(D391="","",D391/$D$393)))</f>
        <v>0</v>
      </c>
    </row>
    <row r="392" spans="1:7" x14ac:dyDescent="0.3">
      <c r="A392" s="229" t="s">
        <v>2080</v>
      </c>
      <c r="B392" s="218" t="s">
        <v>1983</v>
      </c>
      <c r="C392" s="288">
        <v>0</v>
      </c>
      <c r="D392" s="295">
        <v>0</v>
      </c>
      <c r="E392" s="214"/>
      <c r="F392" s="198">
        <f>IF($C$393=0,"",IF(C392="[for completion]","",IF(C392="","",C392/$C$393)))</f>
        <v>0</v>
      </c>
      <c r="G392" s="198">
        <f>IF($D$393=0,"",IF(D392="[for completion]","",IF(D392="","",D392/$D$393)))</f>
        <v>0</v>
      </c>
    </row>
    <row r="393" spans="1:7" x14ac:dyDescent="0.3">
      <c r="A393" s="229" t="s">
        <v>2081</v>
      </c>
      <c r="B393" s="215" t="s">
        <v>96</v>
      </c>
      <c r="C393" s="146">
        <f>SUM(C389:C392)</f>
        <v>5404.8738351184393</v>
      </c>
      <c r="D393" s="147">
        <f>SUM(D389:D392)</f>
        <v>23877</v>
      </c>
      <c r="E393" s="214"/>
      <c r="F393" s="203">
        <f>SUM(F389:F392)</f>
        <v>1</v>
      </c>
      <c r="G393" s="203">
        <f>SUM(G389:G392)</f>
        <v>1</v>
      </c>
    </row>
    <row r="394" spans="1:7" x14ac:dyDescent="0.3">
      <c r="A394" s="213" t="s">
        <v>2082</v>
      </c>
      <c r="B394" s="218"/>
      <c r="C394" s="219"/>
      <c r="D394" s="218"/>
      <c r="E394" s="216"/>
      <c r="F394" s="216"/>
      <c r="G394" s="216"/>
    </row>
    <row r="395" spans="1:7" x14ac:dyDescent="0.3">
      <c r="A395" s="44"/>
      <c r="B395" s="44" t="s">
        <v>2626</v>
      </c>
      <c r="C395" s="44" t="s">
        <v>2623</v>
      </c>
      <c r="D395" s="44" t="s">
        <v>2624</v>
      </c>
      <c r="E395" s="44"/>
      <c r="F395" s="44" t="s">
        <v>2625</v>
      </c>
      <c r="G395" s="44"/>
    </row>
    <row r="396" spans="1:7" s="212" customFormat="1" x14ac:dyDescent="0.3">
      <c r="A396" s="283" t="s">
        <v>2284</v>
      </c>
      <c r="B396" s="315" t="s">
        <v>1971</v>
      </c>
      <c r="C396" s="326"/>
      <c r="D396" s="331"/>
      <c r="E396" s="299"/>
      <c r="F396" s="331"/>
      <c r="G396" s="198" t="str">
        <f>IF($D$414=0,"",IF(D396="[for completion]","",IF(D396="","",D396/$D$414)))</f>
        <v/>
      </c>
    </row>
    <row r="397" spans="1:7" x14ac:dyDescent="0.3">
      <c r="A397" s="283" t="s">
        <v>2285</v>
      </c>
      <c r="B397" s="327" t="s">
        <v>1972</v>
      </c>
      <c r="C397" s="326"/>
      <c r="D397" s="331"/>
      <c r="E397" s="299"/>
      <c r="F397" s="331"/>
      <c r="G397" s="198" t="str">
        <f t="shared" ref="G397:G405" si="21">IF($D$414=0,"",IF(D397="[for completion]","",IF(D397="","",D397/$D$414)))</f>
        <v/>
      </c>
    </row>
    <row r="398" spans="1:7" x14ac:dyDescent="0.3">
      <c r="A398" s="283" t="s">
        <v>2286</v>
      </c>
      <c r="B398" s="315" t="s">
        <v>1973</v>
      </c>
      <c r="C398" s="326"/>
      <c r="D398" s="331"/>
      <c r="E398" s="299"/>
      <c r="F398" s="331"/>
      <c r="G398" s="198" t="str">
        <f t="shared" si="21"/>
        <v/>
      </c>
    </row>
    <row r="399" spans="1:7" x14ac:dyDescent="0.3">
      <c r="A399" s="283" t="s">
        <v>2287</v>
      </c>
      <c r="B399" s="315" t="s">
        <v>1974</v>
      </c>
      <c r="C399" s="326"/>
      <c r="D399" s="331"/>
      <c r="E399" s="299"/>
      <c r="F399" s="331"/>
      <c r="G399" s="198" t="str">
        <f t="shared" si="21"/>
        <v/>
      </c>
    </row>
    <row r="400" spans="1:7" x14ac:dyDescent="0.3">
      <c r="A400" s="283" t="s">
        <v>2288</v>
      </c>
      <c r="B400" s="315" t="s">
        <v>1975</v>
      </c>
      <c r="C400" s="326"/>
      <c r="D400" s="331"/>
      <c r="E400" s="299"/>
      <c r="F400" s="331"/>
      <c r="G400" s="198" t="str">
        <f t="shared" si="21"/>
        <v/>
      </c>
    </row>
    <row r="401" spans="1:7" x14ac:dyDescent="0.3">
      <c r="A401" s="283" t="s">
        <v>2289</v>
      </c>
      <c r="B401" s="315" t="s">
        <v>1976</v>
      </c>
      <c r="C401" s="326"/>
      <c r="D401" s="331"/>
      <c r="E401" s="299"/>
      <c r="F401" s="331"/>
      <c r="G401" s="198" t="str">
        <f t="shared" si="21"/>
        <v/>
      </c>
    </row>
    <row r="402" spans="1:7" x14ac:dyDescent="0.3">
      <c r="A402" s="283" t="s">
        <v>2290</v>
      </c>
      <c r="B402" s="315" t="s">
        <v>1590</v>
      </c>
      <c r="C402" s="326"/>
      <c r="D402" s="331"/>
      <c r="E402" s="299"/>
      <c r="F402" s="331"/>
      <c r="G402" s="198" t="str">
        <f t="shared" si="21"/>
        <v/>
      </c>
    </row>
    <row r="403" spans="1:7" x14ac:dyDescent="0.3">
      <c r="A403" s="283" t="s">
        <v>2291</v>
      </c>
      <c r="B403" s="315" t="s">
        <v>1983</v>
      </c>
      <c r="C403" s="326"/>
      <c r="D403" s="331"/>
      <c r="E403" s="299"/>
      <c r="F403" s="331"/>
      <c r="G403" s="198" t="str">
        <f t="shared" si="21"/>
        <v/>
      </c>
    </row>
    <row r="404" spans="1:7" x14ac:dyDescent="0.3">
      <c r="A404" s="283" t="s">
        <v>2292</v>
      </c>
      <c r="B404" s="315" t="s">
        <v>96</v>
      </c>
      <c r="C404" s="328">
        <v>0</v>
      </c>
      <c r="D404" s="328">
        <v>0</v>
      </c>
      <c r="E404" s="299"/>
      <c r="F404" s="314"/>
      <c r="G404" s="198" t="str">
        <f t="shared" si="21"/>
        <v/>
      </c>
    </row>
    <row r="405" spans="1:7" x14ac:dyDescent="0.3">
      <c r="A405" s="283" t="s">
        <v>2293</v>
      </c>
      <c r="B405" s="218" t="s">
        <v>2622</v>
      </c>
      <c r="C405" s="218"/>
      <c r="D405" s="218"/>
      <c r="E405" s="218"/>
      <c r="F405" s="293"/>
      <c r="G405" s="198" t="str">
        <f t="shared" si="21"/>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c r="D449" s="288"/>
      <c r="E449" s="191"/>
      <c r="F449" s="198" t="str">
        <f>IF($C$473=0,"",IF(C449="[for completion]","",IF(C449="","",C449/$C$473)))</f>
        <v/>
      </c>
      <c r="G449" s="198" t="str">
        <f>IF($D$473=0,"",IF(D449="[for completion]","",IF(D449="","",D449/$D$473)))</f>
        <v/>
      </c>
    </row>
    <row r="450" spans="1:7" x14ac:dyDescent="0.3">
      <c r="A450" s="218" t="s">
        <v>1892</v>
      </c>
      <c r="B450" s="287" t="s">
        <v>530</v>
      </c>
      <c r="C450" s="288"/>
      <c r="D450" s="288"/>
      <c r="E450" s="191"/>
      <c r="F450" s="198" t="str">
        <f t="shared" ref="F450:F472" si="22">IF($C$473=0,"",IF(C450="[for completion]","",IF(C450="","",C450/$C$473)))</f>
        <v/>
      </c>
      <c r="G450" s="198" t="str">
        <f t="shared" ref="G450:G472" si="23">IF($D$473=0,"",IF(D450="[for completion]","",IF(D450="","",D450/$D$473)))</f>
        <v/>
      </c>
    </row>
    <row r="451" spans="1:7" x14ac:dyDescent="0.3">
      <c r="A451" s="218" t="s">
        <v>1893</v>
      </c>
      <c r="B451" s="287" t="s">
        <v>530</v>
      </c>
      <c r="C451" s="288"/>
      <c r="D451" s="288"/>
      <c r="E451" s="191"/>
      <c r="F451" s="198" t="str">
        <f t="shared" si="22"/>
        <v/>
      </c>
      <c r="G451" s="198" t="str">
        <f t="shared" si="23"/>
        <v/>
      </c>
    </row>
    <row r="452" spans="1:7" x14ac:dyDescent="0.3">
      <c r="A452" s="218" t="s">
        <v>1894</v>
      </c>
      <c r="B452" s="287" t="s">
        <v>530</v>
      </c>
      <c r="C452" s="288"/>
      <c r="D452" s="288"/>
      <c r="E452" s="191"/>
      <c r="F452" s="198" t="str">
        <f t="shared" si="22"/>
        <v/>
      </c>
      <c r="G452" s="198" t="str">
        <f t="shared" si="23"/>
        <v/>
      </c>
    </row>
    <row r="453" spans="1:7" x14ac:dyDescent="0.3">
      <c r="A453" s="218" t="s">
        <v>1895</v>
      </c>
      <c r="B453" s="287" t="s">
        <v>530</v>
      </c>
      <c r="C453" s="288"/>
      <c r="D453" s="288"/>
      <c r="E453" s="191"/>
      <c r="F453" s="198" t="str">
        <f t="shared" si="22"/>
        <v/>
      </c>
      <c r="G453" s="198" t="str">
        <f t="shared" si="23"/>
        <v/>
      </c>
    </row>
    <row r="454" spans="1:7" x14ac:dyDescent="0.3">
      <c r="A454" s="218" t="s">
        <v>1896</v>
      </c>
      <c r="B454" s="287" t="s">
        <v>530</v>
      </c>
      <c r="C454" s="288"/>
      <c r="D454" s="288"/>
      <c r="E454" s="191"/>
      <c r="F454" s="198" t="str">
        <f t="shared" si="22"/>
        <v/>
      </c>
      <c r="G454" s="198" t="str">
        <f t="shared" si="23"/>
        <v/>
      </c>
    </row>
    <row r="455" spans="1:7" x14ac:dyDescent="0.3">
      <c r="A455" s="218" t="s">
        <v>1897</v>
      </c>
      <c r="B455" s="287" t="s">
        <v>530</v>
      </c>
      <c r="C455" s="288"/>
      <c r="D455" s="288"/>
      <c r="E455" s="191"/>
      <c r="F455" s="198" t="str">
        <f t="shared" si="22"/>
        <v/>
      </c>
      <c r="G455" s="198" t="str">
        <f t="shared" si="23"/>
        <v/>
      </c>
    </row>
    <row r="456" spans="1:7" x14ac:dyDescent="0.3">
      <c r="A456" s="218" t="s">
        <v>1898</v>
      </c>
      <c r="B456" s="287" t="s">
        <v>530</v>
      </c>
      <c r="C456" s="288"/>
      <c r="D456" s="295"/>
      <c r="E456" s="191"/>
      <c r="F456" s="198" t="str">
        <f t="shared" si="22"/>
        <v/>
      </c>
      <c r="G456" s="198" t="str">
        <f t="shared" si="23"/>
        <v/>
      </c>
    </row>
    <row r="457" spans="1:7" x14ac:dyDescent="0.3">
      <c r="A457" s="218" t="s">
        <v>1899</v>
      </c>
      <c r="B457" s="287" t="s">
        <v>530</v>
      </c>
      <c r="C457" s="288"/>
      <c r="D457" s="295"/>
      <c r="E457" s="191"/>
      <c r="F457" s="198" t="str">
        <f t="shared" si="22"/>
        <v/>
      </c>
      <c r="G457" s="198" t="str">
        <f t="shared" si="23"/>
        <v/>
      </c>
    </row>
    <row r="458" spans="1:7" x14ac:dyDescent="0.3">
      <c r="A458" s="218" t="s">
        <v>2332</v>
      </c>
      <c r="B458" s="287" t="s">
        <v>530</v>
      </c>
      <c r="C458" s="288"/>
      <c r="D458" s="295"/>
      <c r="E458" s="189"/>
      <c r="F458" s="198" t="str">
        <f t="shared" si="22"/>
        <v/>
      </c>
      <c r="G458" s="198" t="str">
        <f t="shared" si="23"/>
        <v/>
      </c>
    </row>
    <row r="459" spans="1:7" x14ac:dyDescent="0.3">
      <c r="A459" s="218" t="s">
        <v>2333</v>
      </c>
      <c r="B459" s="287" t="s">
        <v>530</v>
      </c>
      <c r="C459" s="288"/>
      <c r="D459" s="295"/>
      <c r="E459" s="189"/>
      <c r="F459" s="198" t="str">
        <f t="shared" si="22"/>
        <v/>
      </c>
      <c r="G459" s="198" t="str">
        <f t="shared" si="23"/>
        <v/>
      </c>
    </row>
    <row r="460" spans="1:7" x14ac:dyDescent="0.3">
      <c r="A460" s="218" t="s">
        <v>2334</v>
      </c>
      <c r="B460" s="287" t="s">
        <v>530</v>
      </c>
      <c r="C460" s="288"/>
      <c r="D460" s="295"/>
      <c r="E460" s="189"/>
      <c r="F460" s="198" t="str">
        <f t="shared" si="22"/>
        <v/>
      </c>
      <c r="G460" s="198" t="str">
        <f t="shared" si="23"/>
        <v/>
      </c>
    </row>
    <row r="461" spans="1:7" x14ac:dyDescent="0.3">
      <c r="A461" s="218" t="s">
        <v>2335</v>
      </c>
      <c r="B461" s="287" t="s">
        <v>530</v>
      </c>
      <c r="C461" s="288"/>
      <c r="D461" s="295"/>
      <c r="E461" s="189"/>
      <c r="F461" s="198" t="str">
        <f t="shared" si="22"/>
        <v/>
      </c>
      <c r="G461" s="198" t="str">
        <f t="shared" si="23"/>
        <v/>
      </c>
    </row>
    <row r="462" spans="1:7" x14ac:dyDescent="0.3">
      <c r="A462" s="218" t="s">
        <v>2336</v>
      </c>
      <c r="B462" s="287" t="s">
        <v>530</v>
      </c>
      <c r="C462" s="288"/>
      <c r="D462" s="295"/>
      <c r="E462" s="189"/>
      <c r="F462" s="198" t="str">
        <f t="shared" si="22"/>
        <v/>
      </c>
      <c r="G462" s="198" t="str">
        <f t="shared" si="23"/>
        <v/>
      </c>
    </row>
    <row r="463" spans="1:7" x14ac:dyDescent="0.3">
      <c r="A463" s="218" t="s">
        <v>2337</v>
      </c>
      <c r="B463" s="287" t="s">
        <v>530</v>
      </c>
      <c r="C463" s="288"/>
      <c r="D463" s="295"/>
      <c r="E463" s="189"/>
      <c r="F463" s="198" t="str">
        <f t="shared" si="22"/>
        <v/>
      </c>
      <c r="G463" s="198" t="str">
        <f t="shared" si="23"/>
        <v/>
      </c>
    </row>
    <row r="464" spans="1:7" x14ac:dyDescent="0.3">
      <c r="A464" s="218" t="s">
        <v>2338</v>
      </c>
      <c r="B464" s="287" t="s">
        <v>530</v>
      </c>
      <c r="C464" s="288"/>
      <c r="D464" s="295"/>
      <c r="E464" s="182"/>
      <c r="F464" s="198" t="str">
        <f t="shared" si="22"/>
        <v/>
      </c>
      <c r="G464" s="198" t="str">
        <f t="shared" si="23"/>
        <v/>
      </c>
    </row>
    <row r="465" spans="1:7" x14ac:dyDescent="0.3">
      <c r="A465" s="218" t="s">
        <v>2339</v>
      </c>
      <c r="B465" s="287" t="s">
        <v>530</v>
      </c>
      <c r="C465" s="288"/>
      <c r="D465" s="295"/>
      <c r="E465" s="185"/>
      <c r="F465" s="198" t="str">
        <f t="shared" si="22"/>
        <v/>
      </c>
      <c r="G465" s="198" t="str">
        <f t="shared" si="23"/>
        <v/>
      </c>
    </row>
    <row r="466" spans="1:7" x14ac:dyDescent="0.3">
      <c r="A466" s="218" t="s">
        <v>2340</v>
      </c>
      <c r="B466" s="287" t="s">
        <v>530</v>
      </c>
      <c r="C466" s="288"/>
      <c r="D466" s="295"/>
      <c r="E466" s="185"/>
      <c r="F466" s="198" t="str">
        <f t="shared" si="22"/>
        <v/>
      </c>
      <c r="G466" s="198" t="str">
        <f t="shared" si="23"/>
        <v/>
      </c>
    </row>
    <row r="467" spans="1:7" x14ac:dyDescent="0.3">
      <c r="A467" s="218" t="s">
        <v>2341</v>
      </c>
      <c r="B467" s="287" t="s">
        <v>530</v>
      </c>
      <c r="C467" s="288"/>
      <c r="D467" s="295"/>
      <c r="E467" s="185"/>
      <c r="F467" s="198" t="str">
        <f t="shared" si="22"/>
        <v/>
      </c>
      <c r="G467" s="198" t="str">
        <f t="shared" si="23"/>
        <v/>
      </c>
    </row>
    <row r="468" spans="1:7" x14ac:dyDescent="0.3">
      <c r="A468" s="218" t="s">
        <v>2342</v>
      </c>
      <c r="B468" s="287" t="s">
        <v>530</v>
      </c>
      <c r="C468" s="288"/>
      <c r="D468" s="295"/>
      <c r="E468" s="185"/>
      <c r="F468" s="198" t="str">
        <f t="shared" si="22"/>
        <v/>
      </c>
      <c r="G468" s="198" t="str">
        <f t="shared" si="23"/>
        <v/>
      </c>
    </row>
    <row r="469" spans="1:7" x14ac:dyDescent="0.3">
      <c r="A469" s="218" t="s">
        <v>2343</v>
      </c>
      <c r="B469" s="287" t="s">
        <v>530</v>
      </c>
      <c r="C469" s="288"/>
      <c r="D469" s="295"/>
      <c r="E469" s="185"/>
      <c r="F469" s="198" t="str">
        <f t="shared" si="22"/>
        <v/>
      </c>
      <c r="G469" s="198" t="str">
        <f t="shared" si="23"/>
        <v/>
      </c>
    </row>
    <row r="470" spans="1:7" x14ac:dyDescent="0.3">
      <c r="A470" s="218" t="s">
        <v>2344</v>
      </c>
      <c r="B470" s="287" t="s">
        <v>530</v>
      </c>
      <c r="C470" s="288"/>
      <c r="D470" s="295"/>
      <c r="E470" s="185"/>
      <c r="F470" s="198" t="str">
        <f t="shared" si="22"/>
        <v/>
      </c>
      <c r="G470" s="198" t="str">
        <f t="shared" si="23"/>
        <v/>
      </c>
    </row>
    <row r="471" spans="1:7" x14ac:dyDescent="0.3">
      <c r="A471" s="218" t="s">
        <v>2345</v>
      </c>
      <c r="B471" s="287" t="s">
        <v>530</v>
      </c>
      <c r="C471" s="288"/>
      <c r="D471" s="295"/>
      <c r="E471" s="185"/>
      <c r="F471" s="198" t="str">
        <f t="shared" si="22"/>
        <v/>
      </c>
      <c r="G471" s="198" t="str">
        <f t="shared" si="23"/>
        <v/>
      </c>
    </row>
    <row r="472" spans="1:7" x14ac:dyDescent="0.3">
      <c r="A472" s="218" t="s">
        <v>2346</v>
      </c>
      <c r="B472" s="287" t="s">
        <v>530</v>
      </c>
      <c r="C472" s="288"/>
      <c r="D472" s="295"/>
      <c r="E472" s="185"/>
      <c r="F472" s="198" t="str">
        <f t="shared" si="22"/>
        <v/>
      </c>
      <c r="G472" s="198" t="str">
        <f t="shared" si="23"/>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c r="D478" s="295"/>
      <c r="E478" s="182"/>
      <c r="F478" s="198" t="str">
        <f>IF($C$486=0,"",IF(C478="[for completion]","",IF(C478="","",C478/$C$486)))</f>
        <v/>
      </c>
      <c r="G478" s="198" t="str">
        <f>IF($D$486=0,"",IF(D478="[for completion]","",IF(D478="","",D478/$D$486)))</f>
        <v/>
      </c>
    </row>
    <row r="479" spans="1:7" x14ac:dyDescent="0.3">
      <c r="A479" s="218" t="s">
        <v>1903</v>
      </c>
      <c r="B479" s="182" t="s">
        <v>645</v>
      </c>
      <c r="C479" s="288"/>
      <c r="D479" s="295"/>
      <c r="E479" s="182"/>
      <c r="F479" s="198" t="str">
        <f t="shared" ref="F479:F485" si="24">IF($C$486=0,"",IF(C479="[for completion]","",IF(C479="","",C479/$C$486)))</f>
        <v/>
      </c>
      <c r="G479" s="198" t="str">
        <f t="shared" ref="G479:G485" si="25">IF($D$486=0,"",IF(D479="[for completion]","",IF(D479="","",D479/$D$486)))</f>
        <v/>
      </c>
    </row>
    <row r="480" spans="1:7" x14ac:dyDescent="0.3">
      <c r="A480" s="218" t="s">
        <v>1904</v>
      </c>
      <c r="B480" s="182" t="s">
        <v>647</v>
      </c>
      <c r="C480" s="288"/>
      <c r="D480" s="295"/>
      <c r="E480" s="182"/>
      <c r="F480" s="198" t="str">
        <f t="shared" si="24"/>
        <v/>
      </c>
      <c r="G480" s="198" t="str">
        <f t="shared" si="25"/>
        <v/>
      </c>
    </row>
    <row r="481" spans="1:7" x14ac:dyDescent="0.3">
      <c r="A481" s="218" t="s">
        <v>1905</v>
      </c>
      <c r="B481" s="182" t="s">
        <v>649</v>
      </c>
      <c r="C481" s="288"/>
      <c r="D481" s="295"/>
      <c r="E481" s="182"/>
      <c r="F481" s="198" t="str">
        <f t="shared" si="24"/>
        <v/>
      </c>
      <c r="G481" s="198" t="str">
        <f t="shared" si="25"/>
        <v/>
      </c>
    </row>
    <row r="482" spans="1:7" x14ac:dyDescent="0.3">
      <c r="A482" s="218" t="s">
        <v>1906</v>
      </c>
      <c r="B482" s="182" t="s">
        <v>651</v>
      </c>
      <c r="C482" s="288"/>
      <c r="D482" s="295"/>
      <c r="E482" s="182"/>
      <c r="F482" s="198" t="str">
        <f t="shared" si="24"/>
        <v/>
      </c>
      <c r="G482" s="198" t="str">
        <f t="shared" si="25"/>
        <v/>
      </c>
    </row>
    <row r="483" spans="1:7" x14ac:dyDescent="0.3">
      <c r="A483" s="218" t="s">
        <v>1907</v>
      </c>
      <c r="B483" s="182" t="s">
        <v>653</v>
      </c>
      <c r="C483" s="288"/>
      <c r="D483" s="295"/>
      <c r="E483" s="182"/>
      <c r="F483" s="198" t="str">
        <f t="shared" si="24"/>
        <v/>
      </c>
      <c r="G483" s="198" t="str">
        <f t="shared" si="25"/>
        <v/>
      </c>
    </row>
    <row r="484" spans="1:7" x14ac:dyDescent="0.3">
      <c r="A484" s="218" t="s">
        <v>1908</v>
      </c>
      <c r="B484" s="182" t="s">
        <v>655</v>
      </c>
      <c r="C484" s="288"/>
      <c r="D484" s="295"/>
      <c r="E484" s="182"/>
      <c r="F484" s="198" t="str">
        <f t="shared" si="24"/>
        <v/>
      </c>
      <c r="G484" s="198" t="str">
        <f t="shared" si="25"/>
        <v/>
      </c>
    </row>
    <row r="485" spans="1:7" x14ac:dyDescent="0.3">
      <c r="A485" s="218" t="s">
        <v>1909</v>
      </c>
      <c r="B485" s="182" t="s">
        <v>657</v>
      </c>
      <c r="C485" s="288"/>
      <c r="D485" s="295"/>
      <c r="E485" s="182"/>
      <c r="F485" s="198" t="str">
        <f t="shared" si="24"/>
        <v/>
      </c>
      <c r="G485" s="198" t="str">
        <f t="shared" si="25"/>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c r="D500" s="295"/>
      <c r="E500" s="182"/>
      <c r="F500" s="198" t="str">
        <f>IF($C$508=0,"",IF(C500="[for completion]","",IF(C500="","",C500/$C$508)))</f>
        <v/>
      </c>
      <c r="G500" s="198" t="str">
        <f>IF($D$508=0,"",IF(D500="[for completion]","",IF(D500="","",D500/$D$508)))</f>
        <v/>
      </c>
    </row>
    <row r="501" spans="1:7" x14ac:dyDescent="0.3">
      <c r="A501" s="218" t="s">
        <v>1916</v>
      </c>
      <c r="B501" s="182" t="s">
        <v>645</v>
      </c>
      <c r="C501" s="288"/>
      <c r="D501" s="295"/>
      <c r="E501" s="182"/>
      <c r="F501" s="198" t="str">
        <f t="shared" ref="F501:F507" si="26">IF($C$508=0,"",IF(C501="[for completion]","",IF(C501="","",C501/$C$508)))</f>
        <v/>
      </c>
      <c r="G501" s="198" t="str">
        <f t="shared" ref="G501:G507" si="27">IF($D$508=0,"",IF(D501="[for completion]","",IF(D501="","",D501/$D$508)))</f>
        <v/>
      </c>
    </row>
    <row r="502" spans="1:7" x14ac:dyDescent="0.3">
      <c r="A502" s="218" t="s">
        <v>1917</v>
      </c>
      <c r="B502" s="182" t="s">
        <v>647</v>
      </c>
      <c r="C502" s="288"/>
      <c r="D502" s="295"/>
      <c r="E502" s="182"/>
      <c r="F502" s="198" t="str">
        <f t="shared" si="26"/>
        <v/>
      </c>
      <c r="G502" s="198" t="str">
        <f t="shared" si="27"/>
        <v/>
      </c>
    </row>
    <row r="503" spans="1:7" x14ac:dyDescent="0.3">
      <c r="A503" s="218" t="s">
        <v>1918</v>
      </c>
      <c r="B503" s="218" t="s">
        <v>649</v>
      </c>
      <c r="C503" s="288"/>
      <c r="D503" s="295"/>
      <c r="E503" s="182"/>
      <c r="F503" s="198" t="str">
        <f t="shared" si="26"/>
        <v/>
      </c>
      <c r="G503" s="198" t="str">
        <f t="shared" si="27"/>
        <v/>
      </c>
    </row>
    <row r="504" spans="1:7" x14ac:dyDescent="0.3">
      <c r="A504" s="218" t="s">
        <v>1919</v>
      </c>
      <c r="B504" s="182" t="s">
        <v>651</v>
      </c>
      <c r="C504" s="288"/>
      <c r="D504" s="295"/>
      <c r="E504" s="182"/>
      <c r="F504" s="198" t="str">
        <f t="shared" si="26"/>
        <v/>
      </c>
      <c r="G504" s="198" t="str">
        <f t="shared" si="27"/>
        <v/>
      </c>
    </row>
    <row r="505" spans="1:7" x14ac:dyDescent="0.3">
      <c r="A505" s="218" t="s">
        <v>1920</v>
      </c>
      <c r="B505" s="182" t="s">
        <v>653</v>
      </c>
      <c r="C505" s="288"/>
      <c r="D505" s="295"/>
      <c r="E505" s="182"/>
      <c r="F505" s="198" t="str">
        <f t="shared" si="26"/>
        <v/>
      </c>
      <c r="G505" s="198" t="str">
        <f t="shared" si="27"/>
        <v/>
      </c>
    </row>
    <row r="506" spans="1:7" x14ac:dyDescent="0.3">
      <c r="A506" s="218" t="s">
        <v>1921</v>
      </c>
      <c r="B506" s="182" t="s">
        <v>655</v>
      </c>
      <c r="C506" s="288"/>
      <c r="D506" s="295"/>
      <c r="E506" s="182"/>
      <c r="F506" s="198" t="str">
        <f t="shared" si="26"/>
        <v/>
      </c>
      <c r="G506" s="198" t="str">
        <f t="shared" si="27"/>
        <v/>
      </c>
    </row>
    <row r="507" spans="1:7" x14ac:dyDescent="0.3">
      <c r="A507" s="218" t="s">
        <v>1922</v>
      </c>
      <c r="B507" s="182" t="s">
        <v>657</v>
      </c>
      <c r="C507" s="288"/>
      <c r="D507" s="286"/>
      <c r="E507" s="182"/>
      <c r="F507" s="198" t="str">
        <f t="shared" si="26"/>
        <v/>
      </c>
      <c r="G507" s="198" t="str">
        <f t="shared" si="27"/>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c r="D519" s="294"/>
      <c r="E519" s="182"/>
      <c r="F519" s="182"/>
      <c r="G519" s="182"/>
    </row>
    <row r="520" spans="1:7" x14ac:dyDescent="0.3">
      <c r="A520" s="218" t="s">
        <v>1996</v>
      </c>
      <c r="B520" s="189" t="s">
        <v>729</v>
      </c>
      <c r="C520" s="294"/>
      <c r="D520" s="294"/>
      <c r="E520" s="182"/>
      <c r="F520" s="182"/>
      <c r="G520" s="182"/>
    </row>
    <row r="521" spans="1:7" x14ac:dyDescent="0.3">
      <c r="A521" s="218" t="s">
        <v>1997</v>
      </c>
      <c r="B521" s="189" t="s">
        <v>730</v>
      </c>
      <c r="C521" s="294"/>
      <c r="D521" s="294"/>
      <c r="E521" s="182"/>
      <c r="F521" s="182"/>
      <c r="G521" s="182"/>
    </row>
    <row r="522" spans="1:7" x14ac:dyDescent="0.3">
      <c r="A522" s="218" t="s">
        <v>1998</v>
      </c>
      <c r="B522" s="189" t="s">
        <v>731</v>
      </c>
      <c r="C522" s="294"/>
      <c r="D522" s="294"/>
      <c r="E522" s="182"/>
      <c r="F522" s="182"/>
      <c r="G522" s="182"/>
    </row>
    <row r="523" spans="1:7" x14ac:dyDescent="0.3">
      <c r="A523" s="218" t="s">
        <v>1999</v>
      </c>
      <c r="B523" s="189" t="s">
        <v>732</v>
      </c>
      <c r="C523" s="294"/>
      <c r="D523" s="294"/>
      <c r="E523" s="182"/>
      <c r="F523" s="182"/>
      <c r="G523" s="182"/>
    </row>
    <row r="524" spans="1:7" x14ac:dyDescent="0.3">
      <c r="A524" s="218" t="s">
        <v>2000</v>
      </c>
      <c r="B524" s="189" t="s">
        <v>733</v>
      </c>
      <c r="C524" s="294"/>
      <c r="D524" s="294"/>
      <c r="E524" s="182"/>
      <c r="F524" s="182"/>
      <c r="G524" s="182"/>
    </row>
    <row r="525" spans="1:7" x14ac:dyDescent="0.3">
      <c r="A525" s="218" t="s">
        <v>2001</v>
      </c>
      <c r="B525" s="189" t="s">
        <v>734</v>
      </c>
      <c r="C525" s="294"/>
      <c r="D525" s="294"/>
      <c r="E525" s="182"/>
      <c r="F525" s="182"/>
      <c r="G525" s="182"/>
    </row>
    <row r="526" spans="1:7" s="212" customFormat="1" x14ac:dyDescent="0.3">
      <c r="A526" s="218" t="s">
        <v>2002</v>
      </c>
      <c r="B526" s="189" t="s">
        <v>2156</v>
      </c>
      <c r="C526" s="294"/>
      <c r="D526" s="294"/>
      <c r="E526" s="218"/>
      <c r="F526" s="218"/>
      <c r="G526" s="218"/>
    </row>
    <row r="527" spans="1:7" s="212" customFormat="1" x14ac:dyDescent="0.3">
      <c r="A527" s="218" t="s">
        <v>2003</v>
      </c>
      <c r="B527" s="189" t="s">
        <v>2157</v>
      </c>
      <c r="C527" s="294"/>
      <c r="D527" s="294"/>
      <c r="E527" s="218"/>
      <c r="F527" s="218"/>
      <c r="G527" s="218"/>
    </row>
    <row r="528" spans="1:7" s="212" customFormat="1" x14ac:dyDescent="0.3">
      <c r="A528" s="218" t="s">
        <v>2004</v>
      </c>
      <c r="B528" s="189" t="s">
        <v>2158</v>
      </c>
      <c r="C528" s="294"/>
      <c r="D528" s="294"/>
      <c r="E528" s="218"/>
      <c r="F528" s="218"/>
      <c r="G528" s="218"/>
    </row>
    <row r="529" spans="1:7" x14ac:dyDescent="0.3">
      <c r="A529" s="218" t="s">
        <v>2062</v>
      </c>
      <c r="B529" s="189" t="s">
        <v>735</v>
      </c>
      <c r="C529" s="294"/>
      <c r="D529" s="294"/>
      <c r="E529" s="182"/>
      <c r="F529" s="182"/>
      <c r="G529" s="182"/>
    </row>
    <row r="530" spans="1:7" x14ac:dyDescent="0.3">
      <c r="A530" s="218" t="s">
        <v>2174</v>
      </c>
      <c r="B530" s="189" t="s">
        <v>736</v>
      </c>
      <c r="C530" s="294"/>
      <c r="D530" s="294"/>
      <c r="E530" s="182"/>
      <c r="F530" s="182"/>
      <c r="G530" s="182"/>
    </row>
    <row r="531" spans="1:7" x14ac:dyDescent="0.3">
      <c r="A531" s="218" t="s">
        <v>2175</v>
      </c>
      <c r="B531" s="189" t="s">
        <v>94</v>
      </c>
      <c r="C531" s="294"/>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c r="D547" s="293"/>
      <c r="E547" s="177"/>
      <c r="F547" s="198" t="str">
        <f>IF($C$565=0,"",IF(C547="[for completion]","",IF(C547="","",C547/$C$565)))</f>
        <v/>
      </c>
      <c r="G547" s="198" t="str">
        <f>IF($D$565=0,"",IF(D547="[for completion]","",IF(D547="","",D547/$D$565)))</f>
        <v/>
      </c>
    </row>
    <row r="548" spans="1:7" x14ac:dyDescent="0.3">
      <c r="A548" s="229" t="s">
        <v>2064</v>
      </c>
      <c r="B548" s="287" t="s">
        <v>530</v>
      </c>
      <c r="C548" s="293"/>
      <c r="D548" s="293"/>
      <c r="E548" s="177"/>
      <c r="F548" s="198" t="str">
        <f t="shared" ref="F548:F564" si="28">IF($C$565=0,"",IF(C548="[for completion]","",IF(C548="","",C548/$C$565)))</f>
        <v/>
      </c>
      <c r="G548" s="198" t="str">
        <f t="shared" ref="G548:G564" si="29">IF($D$565=0,"",IF(D548="[for completion]","",IF(D548="","",D548/$D$565)))</f>
        <v/>
      </c>
    </row>
    <row r="549" spans="1:7" x14ac:dyDescent="0.3">
      <c r="A549" s="229" t="s">
        <v>2065</v>
      </c>
      <c r="B549" s="287" t="s">
        <v>530</v>
      </c>
      <c r="C549" s="293"/>
      <c r="D549" s="293"/>
      <c r="E549" s="177"/>
      <c r="F549" s="198" t="str">
        <f t="shared" si="28"/>
        <v/>
      </c>
      <c r="G549" s="198" t="str">
        <f t="shared" si="29"/>
        <v/>
      </c>
    </row>
    <row r="550" spans="1:7" x14ac:dyDescent="0.3">
      <c r="A550" s="229" t="s">
        <v>2066</v>
      </c>
      <c r="B550" s="287" t="s">
        <v>530</v>
      </c>
      <c r="C550" s="293"/>
      <c r="D550" s="293"/>
      <c r="E550" s="177"/>
      <c r="F550" s="198" t="str">
        <f t="shared" si="28"/>
        <v/>
      </c>
      <c r="G550" s="198" t="str">
        <f t="shared" si="29"/>
        <v/>
      </c>
    </row>
    <row r="551" spans="1:7" x14ac:dyDescent="0.3">
      <c r="A551" s="229" t="s">
        <v>2067</v>
      </c>
      <c r="B551" s="287" t="s">
        <v>530</v>
      </c>
      <c r="C551" s="293"/>
      <c r="D551" s="293"/>
      <c r="E551" s="177"/>
      <c r="F551" s="198" t="str">
        <f t="shared" si="28"/>
        <v/>
      </c>
      <c r="G551" s="198" t="str">
        <f t="shared" si="29"/>
        <v/>
      </c>
    </row>
    <row r="552" spans="1:7" x14ac:dyDescent="0.3">
      <c r="A552" s="229" t="s">
        <v>2179</v>
      </c>
      <c r="B552" s="287" t="s">
        <v>530</v>
      </c>
      <c r="C552" s="293"/>
      <c r="D552" s="293"/>
      <c r="E552" s="177"/>
      <c r="F552" s="198" t="str">
        <f t="shared" si="28"/>
        <v/>
      </c>
      <c r="G552" s="198" t="str">
        <f t="shared" si="29"/>
        <v/>
      </c>
    </row>
    <row r="553" spans="1:7" x14ac:dyDescent="0.3">
      <c r="A553" s="229" t="s">
        <v>2180</v>
      </c>
      <c r="B553" s="287" t="s">
        <v>530</v>
      </c>
      <c r="C553" s="293"/>
      <c r="D553" s="293"/>
      <c r="E553" s="177"/>
      <c r="F553" s="198" t="str">
        <f t="shared" si="28"/>
        <v/>
      </c>
      <c r="G553" s="198" t="str">
        <f t="shared" si="29"/>
        <v/>
      </c>
    </row>
    <row r="554" spans="1:7" x14ac:dyDescent="0.3">
      <c r="A554" s="229" t="s">
        <v>2181</v>
      </c>
      <c r="B554" s="287" t="s">
        <v>530</v>
      </c>
      <c r="C554" s="293"/>
      <c r="D554" s="293"/>
      <c r="E554" s="177"/>
      <c r="F554" s="198" t="str">
        <f t="shared" si="28"/>
        <v/>
      </c>
      <c r="G554" s="198" t="str">
        <f t="shared" si="29"/>
        <v/>
      </c>
    </row>
    <row r="555" spans="1:7" x14ac:dyDescent="0.3">
      <c r="A555" s="229" t="s">
        <v>2182</v>
      </c>
      <c r="B555" s="287" t="s">
        <v>530</v>
      </c>
      <c r="C555" s="293"/>
      <c r="D555" s="293"/>
      <c r="E555" s="177"/>
      <c r="F555" s="198" t="str">
        <f t="shared" si="28"/>
        <v/>
      </c>
      <c r="G555" s="198" t="str">
        <f t="shared" si="29"/>
        <v/>
      </c>
    </row>
    <row r="556" spans="1:7" x14ac:dyDescent="0.3">
      <c r="A556" s="229" t="s">
        <v>2183</v>
      </c>
      <c r="B556" s="287" t="s">
        <v>530</v>
      </c>
      <c r="C556" s="293"/>
      <c r="D556" s="293"/>
      <c r="E556" s="177"/>
      <c r="F556" s="198" t="str">
        <f t="shared" si="28"/>
        <v/>
      </c>
      <c r="G556" s="198" t="str">
        <f t="shared" si="29"/>
        <v/>
      </c>
    </row>
    <row r="557" spans="1:7" x14ac:dyDescent="0.3">
      <c r="A557" s="229" t="s">
        <v>2184</v>
      </c>
      <c r="B557" s="287" t="s">
        <v>530</v>
      </c>
      <c r="C557" s="293"/>
      <c r="D557" s="293"/>
      <c r="E557" s="177"/>
      <c r="F557" s="198" t="str">
        <f t="shared" si="28"/>
        <v/>
      </c>
      <c r="G557" s="198" t="str">
        <f t="shared" si="29"/>
        <v/>
      </c>
    </row>
    <row r="558" spans="1:7" x14ac:dyDescent="0.3">
      <c r="A558" s="229" t="s">
        <v>2185</v>
      </c>
      <c r="B558" s="287" t="s">
        <v>530</v>
      </c>
      <c r="C558" s="293"/>
      <c r="D558" s="293"/>
      <c r="E558" s="177"/>
      <c r="F558" s="198" t="str">
        <f t="shared" si="28"/>
        <v/>
      </c>
      <c r="G558" s="198" t="str">
        <f t="shared" si="29"/>
        <v/>
      </c>
    </row>
    <row r="559" spans="1:7" x14ac:dyDescent="0.3">
      <c r="A559" s="229" t="s">
        <v>2186</v>
      </c>
      <c r="B559" s="287" t="s">
        <v>530</v>
      </c>
      <c r="C559" s="293"/>
      <c r="D559" s="293"/>
      <c r="E559" s="177"/>
      <c r="F559" s="198" t="str">
        <f t="shared" si="28"/>
        <v/>
      </c>
      <c r="G559" s="198" t="str">
        <f t="shared" si="29"/>
        <v/>
      </c>
    </row>
    <row r="560" spans="1:7" x14ac:dyDescent="0.3">
      <c r="A560" s="229" t="s">
        <v>2187</v>
      </c>
      <c r="B560" s="287" t="s">
        <v>530</v>
      </c>
      <c r="C560" s="293"/>
      <c r="D560" s="293"/>
      <c r="E560" s="177"/>
      <c r="F560" s="198" t="str">
        <f t="shared" si="28"/>
        <v/>
      </c>
      <c r="G560" s="198" t="str">
        <f t="shared" si="29"/>
        <v/>
      </c>
    </row>
    <row r="561" spans="1:7" x14ac:dyDescent="0.3">
      <c r="A561" s="229" t="s">
        <v>2188</v>
      </c>
      <c r="B561" s="287" t="s">
        <v>530</v>
      </c>
      <c r="C561" s="293"/>
      <c r="D561" s="293"/>
      <c r="E561" s="177"/>
      <c r="F561" s="198" t="str">
        <f t="shared" si="28"/>
        <v/>
      </c>
      <c r="G561" s="198" t="str">
        <f t="shared" si="29"/>
        <v/>
      </c>
    </row>
    <row r="562" spans="1:7" x14ac:dyDescent="0.3">
      <c r="A562" s="229" t="s">
        <v>2189</v>
      </c>
      <c r="B562" s="287" t="s">
        <v>530</v>
      </c>
      <c r="C562" s="293"/>
      <c r="D562" s="293"/>
      <c r="E562" s="177"/>
      <c r="F562" s="198" t="str">
        <f t="shared" si="28"/>
        <v/>
      </c>
      <c r="G562" s="198" t="str">
        <f t="shared" si="29"/>
        <v/>
      </c>
    </row>
    <row r="563" spans="1:7" x14ac:dyDescent="0.3">
      <c r="A563" s="229" t="s">
        <v>2190</v>
      </c>
      <c r="B563" s="287" t="s">
        <v>530</v>
      </c>
      <c r="C563" s="293"/>
      <c r="D563" s="293"/>
      <c r="E563" s="177"/>
      <c r="F563" s="198" t="str">
        <f t="shared" si="28"/>
        <v/>
      </c>
      <c r="G563" s="198" t="str">
        <f t="shared" si="29"/>
        <v/>
      </c>
    </row>
    <row r="564" spans="1:7" x14ac:dyDescent="0.3">
      <c r="A564" s="229" t="s">
        <v>2191</v>
      </c>
      <c r="B564" s="189" t="s">
        <v>1983</v>
      </c>
      <c r="C564" s="293"/>
      <c r="D564" s="293"/>
      <c r="E564" s="177"/>
      <c r="F564" s="198" t="str">
        <f t="shared" si="28"/>
        <v/>
      </c>
      <c r="G564" s="198" t="str">
        <f t="shared" si="29"/>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c r="D570" s="295"/>
      <c r="E570" s="214"/>
      <c r="F570" s="198" t="str">
        <f>IF($C$588=0,"",IF(C570="[for completion]","",IF(C570="","",C570/$C$588)))</f>
        <v/>
      </c>
      <c r="G570" s="198" t="str">
        <f>IF($D$588=0,"",IF(D570="[for completion]","",IF(D570="","",D570/$D$588)))</f>
        <v/>
      </c>
    </row>
    <row r="571" spans="1:7" s="212" customFormat="1" x14ac:dyDescent="0.3">
      <c r="A571" s="229" t="s">
        <v>2194</v>
      </c>
      <c r="B571" s="287" t="s">
        <v>530</v>
      </c>
      <c r="C571" s="288"/>
      <c r="D571" s="295"/>
      <c r="E571" s="214"/>
      <c r="F571" s="198" t="str">
        <f t="shared" ref="F571:F587" si="30">IF($C$588=0,"",IF(C571="[for completion]","",IF(C571="","",C571/$C$588)))</f>
        <v/>
      </c>
      <c r="G571" s="198" t="str">
        <f t="shared" ref="G571:G587" si="31">IF($D$588=0,"",IF(D571="[for completion]","",IF(D571="","",D571/$D$588)))</f>
        <v/>
      </c>
    </row>
    <row r="572" spans="1:7" s="212" customFormat="1" x14ac:dyDescent="0.3">
      <c r="A572" s="229" t="s">
        <v>2195</v>
      </c>
      <c r="B572" s="287" t="s">
        <v>530</v>
      </c>
      <c r="C572" s="288"/>
      <c r="D572" s="295"/>
      <c r="E572" s="214"/>
      <c r="F572" s="198" t="str">
        <f t="shared" si="30"/>
        <v/>
      </c>
      <c r="G572" s="198" t="str">
        <f t="shared" si="31"/>
        <v/>
      </c>
    </row>
    <row r="573" spans="1:7" s="212" customFormat="1" x14ac:dyDescent="0.3">
      <c r="A573" s="229" t="s">
        <v>2196</v>
      </c>
      <c r="B573" s="287" t="s">
        <v>530</v>
      </c>
      <c r="C573" s="288"/>
      <c r="D573" s="295"/>
      <c r="E573" s="214"/>
      <c r="F573" s="198" t="str">
        <f t="shared" si="30"/>
        <v/>
      </c>
      <c r="G573" s="198" t="str">
        <f t="shared" si="31"/>
        <v/>
      </c>
    </row>
    <row r="574" spans="1:7" s="212" customFormat="1" x14ac:dyDescent="0.3">
      <c r="A574" s="229" t="s">
        <v>2197</v>
      </c>
      <c r="B574" s="287" t="s">
        <v>530</v>
      </c>
      <c r="C574" s="288"/>
      <c r="D574" s="295"/>
      <c r="E574" s="214"/>
      <c r="F574" s="198" t="str">
        <f t="shared" si="30"/>
        <v/>
      </c>
      <c r="G574" s="198" t="str">
        <f t="shared" si="31"/>
        <v/>
      </c>
    </row>
    <row r="575" spans="1:7" s="212" customFormat="1" x14ac:dyDescent="0.3">
      <c r="A575" s="229" t="s">
        <v>2198</v>
      </c>
      <c r="B575" s="287" t="s">
        <v>530</v>
      </c>
      <c r="C575" s="288"/>
      <c r="D575" s="295"/>
      <c r="E575" s="214"/>
      <c r="F575" s="198" t="str">
        <f t="shared" si="30"/>
        <v/>
      </c>
      <c r="G575" s="198" t="str">
        <f t="shared" si="31"/>
        <v/>
      </c>
    </row>
    <row r="576" spans="1:7" s="212" customFormat="1" x14ac:dyDescent="0.3">
      <c r="A576" s="229" t="s">
        <v>2199</v>
      </c>
      <c r="B576" s="287" t="s">
        <v>530</v>
      </c>
      <c r="C576" s="288"/>
      <c r="D576" s="295"/>
      <c r="E576" s="214"/>
      <c r="F576" s="198" t="str">
        <f t="shared" si="30"/>
        <v/>
      </c>
      <c r="G576" s="198" t="str">
        <f t="shared" si="31"/>
        <v/>
      </c>
    </row>
    <row r="577" spans="1:7" s="212" customFormat="1" x14ac:dyDescent="0.3">
      <c r="A577" s="229" t="s">
        <v>2200</v>
      </c>
      <c r="B577" s="287" t="s">
        <v>530</v>
      </c>
      <c r="C577" s="288"/>
      <c r="D577" s="295"/>
      <c r="E577" s="214"/>
      <c r="F577" s="198" t="str">
        <f t="shared" si="30"/>
        <v/>
      </c>
      <c r="G577" s="198" t="str">
        <f t="shared" si="31"/>
        <v/>
      </c>
    </row>
    <row r="578" spans="1:7" s="212" customFormat="1" x14ac:dyDescent="0.3">
      <c r="A578" s="229" t="s">
        <v>2201</v>
      </c>
      <c r="B578" s="287" t="s">
        <v>530</v>
      </c>
      <c r="C578" s="288"/>
      <c r="D578" s="295"/>
      <c r="E578" s="214"/>
      <c r="F578" s="198" t="str">
        <f t="shared" si="30"/>
        <v/>
      </c>
      <c r="G578" s="198" t="str">
        <f t="shared" si="31"/>
        <v/>
      </c>
    </row>
    <row r="579" spans="1:7" s="212" customFormat="1" x14ac:dyDescent="0.3">
      <c r="A579" s="229" t="s">
        <v>2202</v>
      </c>
      <c r="B579" s="287" t="s">
        <v>530</v>
      </c>
      <c r="C579" s="288"/>
      <c r="D579" s="295"/>
      <c r="E579" s="214"/>
      <c r="F579" s="198" t="str">
        <f t="shared" si="30"/>
        <v/>
      </c>
      <c r="G579" s="198" t="str">
        <f t="shared" si="31"/>
        <v/>
      </c>
    </row>
    <row r="580" spans="1:7" s="212" customFormat="1" x14ac:dyDescent="0.3">
      <c r="A580" s="229" t="s">
        <v>2203</v>
      </c>
      <c r="B580" s="287" t="s">
        <v>530</v>
      </c>
      <c r="C580" s="288"/>
      <c r="D580" s="295"/>
      <c r="E580" s="214"/>
      <c r="F580" s="198" t="str">
        <f t="shared" si="30"/>
        <v/>
      </c>
      <c r="G580" s="198" t="str">
        <f t="shared" si="31"/>
        <v/>
      </c>
    </row>
    <row r="581" spans="1:7" s="212" customFormat="1" x14ac:dyDescent="0.3">
      <c r="A581" s="229" t="s">
        <v>2366</v>
      </c>
      <c r="B581" s="287" t="s">
        <v>530</v>
      </c>
      <c r="C581" s="288"/>
      <c r="D581" s="295"/>
      <c r="E581" s="214"/>
      <c r="F581" s="198" t="str">
        <f t="shared" si="30"/>
        <v/>
      </c>
      <c r="G581" s="198" t="str">
        <f t="shared" si="31"/>
        <v/>
      </c>
    </row>
    <row r="582" spans="1:7" s="212" customFormat="1" x14ac:dyDescent="0.3">
      <c r="A582" s="229" t="s">
        <v>2367</v>
      </c>
      <c r="B582" s="287" t="s">
        <v>530</v>
      </c>
      <c r="C582" s="288"/>
      <c r="D582" s="295"/>
      <c r="E582" s="214"/>
      <c r="F582" s="198" t="str">
        <f t="shared" si="30"/>
        <v/>
      </c>
      <c r="G582" s="198" t="str">
        <f t="shared" si="31"/>
        <v/>
      </c>
    </row>
    <row r="583" spans="1:7" s="212" customFormat="1" x14ac:dyDescent="0.3">
      <c r="A583" s="229" t="s">
        <v>2368</v>
      </c>
      <c r="B583" s="287" t="s">
        <v>530</v>
      </c>
      <c r="C583" s="288"/>
      <c r="D583" s="295"/>
      <c r="E583" s="214"/>
      <c r="F583" s="198" t="str">
        <f t="shared" si="30"/>
        <v/>
      </c>
      <c r="G583" s="198" t="str">
        <f t="shared" si="31"/>
        <v/>
      </c>
    </row>
    <row r="584" spans="1:7" s="212" customFormat="1" x14ac:dyDescent="0.3">
      <c r="A584" s="229" t="s">
        <v>2369</v>
      </c>
      <c r="B584" s="287" t="s">
        <v>530</v>
      </c>
      <c r="C584" s="288"/>
      <c r="D584" s="295"/>
      <c r="E584" s="214"/>
      <c r="F584" s="198" t="str">
        <f t="shared" si="30"/>
        <v/>
      </c>
      <c r="G584" s="198" t="str">
        <f t="shared" si="31"/>
        <v/>
      </c>
    </row>
    <row r="585" spans="1:7" s="212" customFormat="1" x14ac:dyDescent="0.3">
      <c r="A585" s="229" t="s">
        <v>2370</v>
      </c>
      <c r="B585" s="287" t="s">
        <v>530</v>
      </c>
      <c r="C585" s="288"/>
      <c r="D585" s="295"/>
      <c r="E585" s="214"/>
      <c r="F585" s="198" t="str">
        <f t="shared" si="30"/>
        <v/>
      </c>
      <c r="G585" s="198" t="str">
        <f t="shared" si="31"/>
        <v/>
      </c>
    </row>
    <row r="586" spans="1:7" s="212" customFormat="1" x14ac:dyDescent="0.3">
      <c r="A586" s="229" t="s">
        <v>2371</v>
      </c>
      <c r="B586" s="287" t="s">
        <v>530</v>
      </c>
      <c r="C586" s="288"/>
      <c r="D586" s="295"/>
      <c r="E586" s="214"/>
      <c r="F586" s="198" t="str">
        <f t="shared" si="30"/>
        <v/>
      </c>
      <c r="G586" s="198" t="str">
        <f t="shared" si="31"/>
        <v/>
      </c>
    </row>
    <row r="587" spans="1:7" s="212" customFormat="1" x14ac:dyDescent="0.3">
      <c r="A587" s="229" t="s">
        <v>2372</v>
      </c>
      <c r="B587" s="189" t="s">
        <v>1983</v>
      </c>
      <c r="C587" s="288"/>
      <c r="D587" s="295"/>
      <c r="E587" s="214"/>
      <c r="F587" s="198" t="str">
        <f t="shared" si="30"/>
        <v/>
      </c>
      <c r="G587" s="198" t="str">
        <f t="shared" si="31"/>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c r="D590" s="293"/>
      <c r="E590" s="177"/>
      <c r="F590" s="198" t="str">
        <f t="shared" ref="F590:F597" si="32">IF($C$603=0,"",IF(C590="[for completion]","",IF(C590="","",C590/$C$603)))</f>
        <v/>
      </c>
      <c r="G590" s="198" t="str">
        <f t="shared" ref="G590:G597" si="33">IF($D$603=0,"",IF(D590="[for completion]","",IF(D590="","",D590/$D$603)))</f>
        <v/>
      </c>
    </row>
    <row r="591" spans="1:7" x14ac:dyDescent="0.3">
      <c r="A591" s="229" t="s">
        <v>2205</v>
      </c>
      <c r="B591" s="215" t="s">
        <v>1583</v>
      </c>
      <c r="C591" s="293"/>
      <c r="D591" s="293"/>
      <c r="E591" s="177"/>
      <c r="F591" s="198" t="str">
        <f t="shared" si="32"/>
        <v/>
      </c>
      <c r="G591" s="198" t="str">
        <f t="shared" si="33"/>
        <v/>
      </c>
    </row>
    <row r="592" spans="1:7" x14ac:dyDescent="0.3">
      <c r="A592" s="229" t="s">
        <v>2206</v>
      </c>
      <c r="B592" s="215" t="s">
        <v>2262</v>
      </c>
      <c r="C592" s="293"/>
      <c r="D592" s="293"/>
      <c r="E592" s="177"/>
      <c r="F592" s="198" t="str">
        <f t="shared" si="32"/>
        <v/>
      </c>
      <c r="G592" s="198" t="str">
        <f t="shared" si="33"/>
        <v/>
      </c>
    </row>
    <row r="593" spans="1:7" x14ac:dyDescent="0.3">
      <c r="A593" s="229" t="s">
        <v>2207</v>
      </c>
      <c r="B593" s="215" t="s">
        <v>1584</v>
      </c>
      <c r="C593" s="293"/>
      <c r="D593" s="293"/>
      <c r="E593" s="177"/>
      <c r="F593" s="198" t="str">
        <f t="shared" si="32"/>
        <v/>
      </c>
      <c r="G593" s="198" t="str">
        <f t="shared" si="33"/>
        <v/>
      </c>
    </row>
    <row r="594" spans="1:7" x14ac:dyDescent="0.3">
      <c r="A594" s="229" t="s">
        <v>2208</v>
      </c>
      <c r="B594" s="215" t="s">
        <v>1585</v>
      </c>
      <c r="C594" s="293"/>
      <c r="D594" s="293"/>
      <c r="E594" s="177"/>
      <c r="F594" s="198" t="str">
        <f t="shared" si="32"/>
        <v/>
      </c>
      <c r="G594" s="198" t="str">
        <f t="shared" si="33"/>
        <v/>
      </c>
    </row>
    <row r="595" spans="1:7" x14ac:dyDescent="0.3">
      <c r="A595" s="229" t="s">
        <v>2374</v>
      </c>
      <c r="B595" s="215" t="s">
        <v>1586</v>
      </c>
      <c r="C595" s="293"/>
      <c r="D595" s="293"/>
      <c r="E595" s="177"/>
      <c r="F595" s="198" t="str">
        <f t="shared" si="32"/>
        <v/>
      </c>
      <c r="G595" s="198" t="str">
        <f t="shared" si="33"/>
        <v/>
      </c>
    </row>
    <row r="596" spans="1:7" x14ac:dyDescent="0.3">
      <c r="A596" s="229" t="s">
        <v>2375</v>
      </c>
      <c r="B596" s="215" t="s">
        <v>1587</v>
      </c>
      <c r="C596" s="293"/>
      <c r="D596" s="293"/>
      <c r="E596" s="177"/>
      <c r="F596" s="198" t="str">
        <f t="shared" si="32"/>
        <v/>
      </c>
      <c r="G596" s="198" t="str">
        <f t="shared" si="33"/>
        <v/>
      </c>
    </row>
    <row r="597" spans="1:7" x14ac:dyDescent="0.3">
      <c r="A597" s="309" t="s">
        <v>2376</v>
      </c>
      <c r="B597" s="215" t="s">
        <v>1588</v>
      </c>
      <c r="C597" s="293"/>
      <c r="D597" s="293"/>
      <c r="E597" s="214"/>
      <c r="F597" s="312" t="str">
        <f t="shared" si="32"/>
        <v/>
      </c>
      <c r="G597" s="312" t="str">
        <f t="shared" si="33"/>
        <v/>
      </c>
    </row>
    <row r="598" spans="1:7" x14ac:dyDescent="0.3">
      <c r="A598" s="309" t="s">
        <v>2377</v>
      </c>
      <c r="B598" s="315" t="s">
        <v>2635</v>
      </c>
      <c r="C598" s="199"/>
      <c r="D598" s="314"/>
      <c r="E598" s="324"/>
      <c r="F598" s="312" t="str">
        <f t="shared" ref="F598:F601" si="34">IF($C$603=0,"",IF(C598="[for completion]","",IF(C598="","",C598/$C$603)))</f>
        <v/>
      </c>
      <c r="G598" s="312" t="str">
        <f t="shared" ref="G598:G601" si="35">IF($D$603=0,"",IF(D598="[for completion]","",IF(D598="","",D598/$D$603)))</f>
        <v/>
      </c>
    </row>
    <row r="599" spans="1:7" s="212" customFormat="1" x14ac:dyDescent="0.3">
      <c r="A599" s="309" t="s">
        <v>2378</v>
      </c>
      <c r="B599" s="314" t="s">
        <v>2638</v>
      </c>
      <c r="C599" s="199"/>
      <c r="D599" s="314"/>
      <c r="E599" s="67"/>
      <c r="F599" s="312" t="str">
        <f t="shared" si="34"/>
        <v/>
      </c>
      <c r="G599" s="312" t="str">
        <f t="shared" si="35"/>
        <v/>
      </c>
    </row>
    <row r="600" spans="1:7" x14ac:dyDescent="0.3">
      <c r="A600" s="309" t="s">
        <v>2379</v>
      </c>
      <c r="B600" s="314" t="s">
        <v>2636</v>
      </c>
      <c r="C600" s="199"/>
      <c r="D600" s="314"/>
      <c r="E600" s="67"/>
      <c r="F600" s="312" t="str">
        <f t="shared" si="34"/>
        <v/>
      </c>
      <c r="G600" s="312" t="str">
        <f t="shared" si="35"/>
        <v/>
      </c>
    </row>
    <row r="601" spans="1:7" s="308" customFormat="1" x14ac:dyDescent="0.3">
      <c r="A601" s="309" t="s">
        <v>2673</v>
      </c>
      <c r="B601" s="315" t="s">
        <v>2637</v>
      </c>
      <c r="C601" s="199"/>
      <c r="D601" s="314"/>
      <c r="E601" s="324"/>
      <c r="F601" s="312" t="str">
        <f t="shared" si="34"/>
        <v/>
      </c>
      <c r="G601" s="312" t="str">
        <f t="shared" si="35"/>
        <v/>
      </c>
    </row>
    <row r="602" spans="1:7" s="308" customFormat="1" x14ac:dyDescent="0.3">
      <c r="A602" s="309" t="s">
        <v>2674</v>
      </c>
      <c r="B602" s="215" t="s">
        <v>1983</v>
      </c>
      <c r="C602" s="293"/>
      <c r="D602" s="293"/>
      <c r="E602" s="214"/>
      <c r="F602" s="312" t="str">
        <f>IF($C$603=0,"",IF(C602="[for completion]","",IF(C602="","",C602/$C$603)))</f>
        <v/>
      </c>
      <c r="G602" s="312" t="str">
        <f>IF($D$603=0,"",IF(D602="[for completion]","",IF(D602="","",D602/$D$603)))</f>
        <v/>
      </c>
    </row>
    <row r="603" spans="1:7" s="308" customFormat="1" x14ac:dyDescent="0.3">
      <c r="A603" s="309" t="s">
        <v>2675</v>
      </c>
      <c r="B603" s="215" t="s">
        <v>96</v>
      </c>
      <c r="C603" s="146">
        <f>SUM(C590:C602)</f>
        <v>0</v>
      </c>
      <c r="D603" s="147">
        <f>SUM(D590:D602)</f>
        <v>0</v>
      </c>
      <c r="E603" s="214"/>
      <c r="F603" s="311">
        <f>SUM(F590:F602)</f>
        <v>0</v>
      </c>
      <c r="G603" s="311">
        <f>SUM(G590:G602)</f>
        <v>0</v>
      </c>
    </row>
    <row r="604" spans="1:7" s="308" customFormat="1" x14ac:dyDescent="0.3">
      <c r="A604" s="309" t="s">
        <v>2676</v>
      </c>
      <c r="B604" s="67"/>
      <c r="C604" s="67"/>
      <c r="D604" s="67"/>
      <c r="E604" s="67"/>
      <c r="F604" s="67"/>
      <c r="G604" s="67"/>
    </row>
    <row r="605" spans="1:7" s="308" customFormat="1" x14ac:dyDescent="0.3">
      <c r="A605" s="309" t="s">
        <v>2677</v>
      </c>
      <c r="B605" s="67"/>
      <c r="C605" s="67"/>
      <c r="D605" s="67"/>
      <c r="E605" s="67"/>
      <c r="F605" s="67"/>
      <c r="G605" s="67"/>
    </row>
    <row r="606" spans="1:7" s="308" customFormat="1" x14ac:dyDescent="0.3">
      <c r="A606" s="309" t="s">
        <v>2678</v>
      </c>
      <c r="B606" s="67"/>
      <c r="C606" s="67"/>
      <c r="D606" s="67"/>
      <c r="E606" s="67"/>
      <c r="F606" s="67"/>
      <c r="G606" s="67"/>
    </row>
    <row r="607" spans="1:7" s="308" customFormat="1" x14ac:dyDescent="0.3">
      <c r="A607" s="309" t="s">
        <v>2679</v>
      </c>
      <c r="B607" s="215"/>
      <c r="C607" s="146"/>
      <c r="D607" s="147"/>
      <c r="E607" s="214"/>
      <c r="F607" s="311"/>
      <c r="G607" s="311"/>
    </row>
    <row r="608" spans="1:7" s="308" customFormat="1" x14ac:dyDescent="0.3">
      <c r="A608" s="309" t="s">
        <v>2680</v>
      </c>
      <c r="B608" s="215"/>
      <c r="C608" s="146"/>
      <c r="D608" s="147"/>
      <c r="E608" s="214"/>
      <c r="F608" s="311"/>
      <c r="G608" s="311"/>
    </row>
    <row r="609" spans="1:7" s="308" customFormat="1" x14ac:dyDescent="0.3">
      <c r="A609" s="309" t="s">
        <v>2681</v>
      </c>
      <c r="B609" s="215"/>
      <c r="C609" s="146"/>
      <c r="D609" s="147"/>
      <c r="E609" s="214"/>
      <c r="F609" s="311"/>
      <c r="G609" s="311"/>
    </row>
    <row r="610" spans="1:7" s="308" customFormat="1" x14ac:dyDescent="0.3">
      <c r="A610" s="309" t="s">
        <v>2682</v>
      </c>
      <c r="B610" s="215"/>
      <c r="C610" s="146"/>
      <c r="D610" s="147"/>
      <c r="E610" s="214"/>
      <c r="F610" s="311"/>
      <c r="G610" s="311"/>
    </row>
    <row r="611" spans="1:7" s="308" customFormat="1" x14ac:dyDescent="0.3">
      <c r="A611" s="309" t="s">
        <v>2683</v>
      </c>
      <c r="B611" s="215"/>
      <c r="C611" s="146"/>
      <c r="D611" s="147"/>
      <c r="E611" s="214"/>
      <c r="F611" s="311"/>
      <c r="G611" s="311"/>
    </row>
    <row r="612" spans="1:7" x14ac:dyDescent="0.3">
      <c r="A612" s="309" t="s">
        <v>2684</v>
      </c>
      <c r="B612" s="67"/>
      <c r="C612" s="67"/>
      <c r="D612" s="67"/>
      <c r="E612" s="67"/>
      <c r="F612" s="67"/>
      <c r="G612" s="67"/>
    </row>
    <row r="613" spans="1:7" s="308" customFormat="1" x14ac:dyDescent="0.3">
      <c r="A613" s="309" t="s">
        <v>2685</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c r="D615" s="293"/>
      <c r="E615" s="225"/>
      <c r="F615" s="198" t="str">
        <f>IF($C$619=0,"",IF(C615="[for completion]","",IF(C615="","",C615/$C$619)))</f>
        <v/>
      </c>
      <c r="G615" s="198" t="str">
        <f>IF($D$619=0,"",IF(D615="[for completion]","",IF(D615="","",D615/$D$619)))</f>
        <v/>
      </c>
    </row>
    <row r="616" spans="1:7" x14ac:dyDescent="0.3">
      <c r="A616" s="229" t="s">
        <v>2381</v>
      </c>
      <c r="B616" s="220" t="s">
        <v>2210</v>
      </c>
      <c r="C616" s="293"/>
      <c r="D616" s="293"/>
      <c r="E616" s="225"/>
      <c r="F616" s="225"/>
      <c r="G616" s="198" t="str">
        <f>IF($D$619=0,"",IF(D616="[for completion]","",IF(D616="","",D616/$D$619)))</f>
        <v/>
      </c>
    </row>
    <row r="617" spans="1:7" x14ac:dyDescent="0.3">
      <c r="A617" s="229" t="s">
        <v>2382</v>
      </c>
      <c r="B617" s="224" t="s">
        <v>1590</v>
      </c>
      <c r="C617" s="293"/>
      <c r="D617" s="293"/>
      <c r="E617" s="225"/>
      <c r="F617" s="225"/>
      <c r="G617" s="198" t="str">
        <f>IF($D$619=0,"",IF(D617="[for completion]","",IF(D617="","",D617/$D$619)))</f>
        <v/>
      </c>
    </row>
    <row r="618" spans="1:7" x14ac:dyDescent="0.3">
      <c r="A618" s="229" t="s">
        <v>2383</v>
      </c>
      <c r="B618" s="222" t="s">
        <v>1983</v>
      </c>
      <c r="C618" s="293"/>
      <c r="D618" s="293"/>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2627</v>
      </c>
      <c r="C621" s="115" t="s">
        <v>2623</v>
      </c>
      <c r="D621" s="115" t="s">
        <v>2628</v>
      </c>
      <c r="E621" s="115"/>
      <c r="F621" s="115" t="s">
        <v>2625</v>
      </c>
      <c r="G621" s="115"/>
    </row>
    <row r="622" spans="1:7" x14ac:dyDescent="0.3">
      <c r="A622" s="283" t="s">
        <v>2387</v>
      </c>
      <c r="B622" s="315" t="s">
        <v>728</v>
      </c>
      <c r="C622" s="330"/>
      <c r="D622" s="331"/>
      <c r="E622" s="332"/>
      <c r="F622" s="331"/>
      <c r="G622" s="198" t="str">
        <f t="shared" ref="G622:G637" si="36">IF($D$640=0,"",IF(D622="[for completion]","",IF(D622="","",D622/$D$640)))</f>
        <v/>
      </c>
    </row>
    <row r="623" spans="1:7" x14ac:dyDescent="0.3">
      <c r="A623" s="283" t="s">
        <v>2388</v>
      </c>
      <c r="B623" s="315" t="s">
        <v>729</v>
      </c>
      <c r="C623" s="330"/>
      <c r="D623" s="331"/>
      <c r="E623" s="332"/>
      <c r="F623" s="331"/>
      <c r="G623" s="198" t="str">
        <f t="shared" si="36"/>
        <v/>
      </c>
    </row>
    <row r="624" spans="1:7" x14ac:dyDescent="0.3">
      <c r="A624" s="283" t="s">
        <v>2389</v>
      </c>
      <c r="B624" s="315" t="s">
        <v>730</v>
      </c>
      <c r="C624" s="330"/>
      <c r="D624" s="331"/>
      <c r="E624" s="332"/>
      <c r="F624" s="331"/>
      <c r="G624" s="198" t="str">
        <f t="shared" si="36"/>
        <v/>
      </c>
    </row>
    <row r="625" spans="1:7" x14ac:dyDescent="0.3">
      <c r="A625" s="283" t="s">
        <v>2390</v>
      </c>
      <c r="B625" s="315" t="s">
        <v>731</v>
      </c>
      <c r="C625" s="330"/>
      <c r="D625" s="331"/>
      <c r="E625" s="332"/>
      <c r="F625" s="331"/>
      <c r="G625" s="198" t="str">
        <f t="shared" si="36"/>
        <v/>
      </c>
    </row>
    <row r="626" spans="1:7" x14ac:dyDescent="0.3">
      <c r="A626" s="283" t="s">
        <v>2391</v>
      </c>
      <c r="B626" s="315" t="s">
        <v>732</v>
      </c>
      <c r="C626" s="330"/>
      <c r="D626" s="331"/>
      <c r="E626" s="332"/>
      <c r="F626" s="331"/>
      <c r="G626" s="198" t="str">
        <f t="shared" si="36"/>
        <v/>
      </c>
    </row>
    <row r="627" spans="1:7" x14ac:dyDescent="0.3">
      <c r="A627" s="283" t="s">
        <v>2392</v>
      </c>
      <c r="B627" s="315" t="s">
        <v>733</v>
      </c>
      <c r="C627" s="330"/>
      <c r="D627" s="331"/>
      <c r="E627" s="332"/>
      <c r="F627" s="331"/>
      <c r="G627" s="198" t="str">
        <f t="shared" si="36"/>
        <v/>
      </c>
    </row>
    <row r="628" spans="1:7" x14ac:dyDescent="0.3">
      <c r="A628" s="283" t="s">
        <v>2393</v>
      </c>
      <c r="B628" s="315" t="s">
        <v>734</v>
      </c>
      <c r="C628" s="330"/>
      <c r="D628" s="331"/>
      <c r="E628" s="332"/>
      <c r="F628" s="331"/>
      <c r="G628" s="198" t="str">
        <f t="shared" si="36"/>
        <v/>
      </c>
    </row>
    <row r="629" spans="1:7" x14ac:dyDescent="0.3">
      <c r="A629" s="283" t="s">
        <v>2394</v>
      </c>
      <c r="B629" s="315" t="s">
        <v>2156</v>
      </c>
      <c r="C629" s="330"/>
      <c r="D629" s="331"/>
      <c r="E629" s="332"/>
      <c r="F629" s="331"/>
      <c r="G629" s="198" t="str">
        <f t="shared" si="36"/>
        <v/>
      </c>
    </row>
    <row r="630" spans="1:7" x14ac:dyDescent="0.3">
      <c r="A630" s="283" t="s">
        <v>2395</v>
      </c>
      <c r="B630" s="315" t="s">
        <v>2157</v>
      </c>
      <c r="C630" s="330"/>
      <c r="D630" s="331"/>
      <c r="E630" s="332"/>
      <c r="F630" s="331"/>
      <c r="G630" s="198" t="str">
        <f t="shared" si="36"/>
        <v/>
      </c>
    </row>
    <row r="631" spans="1:7" x14ac:dyDescent="0.3">
      <c r="A631" s="283" t="s">
        <v>2396</v>
      </c>
      <c r="B631" s="315" t="s">
        <v>2158</v>
      </c>
      <c r="C631" s="330"/>
      <c r="D631" s="331"/>
      <c r="E631" s="332"/>
      <c r="F631" s="331"/>
      <c r="G631" s="198" t="str">
        <f t="shared" si="36"/>
        <v/>
      </c>
    </row>
    <row r="632" spans="1:7" x14ac:dyDescent="0.3">
      <c r="A632" s="283" t="s">
        <v>2397</v>
      </c>
      <c r="B632" s="315" t="s">
        <v>735</v>
      </c>
      <c r="C632" s="330"/>
      <c r="D632" s="331"/>
      <c r="E632" s="332"/>
      <c r="F632" s="331"/>
      <c r="G632" s="198" t="str">
        <f t="shared" si="36"/>
        <v/>
      </c>
    </row>
    <row r="633" spans="1:7" x14ac:dyDescent="0.3">
      <c r="A633" s="283" t="s">
        <v>2398</v>
      </c>
      <c r="B633" s="315" t="s">
        <v>736</v>
      </c>
      <c r="C633" s="330"/>
      <c r="D633" s="331"/>
      <c r="E633" s="332"/>
      <c r="F633" s="331"/>
      <c r="G633" s="198" t="str">
        <f t="shared" si="36"/>
        <v/>
      </c>
    </row>
    <row r="634" spans="1:7" x14ac:dyDescent="0.3">
      <c r="A634" s="283" t="s">
        <v>2399</v>
      </c>
      <c r="B634" s="315" t="s">
        <v>94</v>
      </c>
      <c r="C634" s="330"/>
      <c r="D634" s="331"/>
      <c r="E634" s="332"/>
      <c r="F634" s="331"/>
      <c r="G634" s="198" t="str">
        <f t="shared" si="36"/>
        <v/>
      </c>
    </row>
    <row r="635" spans="1:7" x14ac:dyDescent="0.3">
      <c r="A635" s="283" t="s">
        <v>2400</v>
      </c>
      <c r="B635" s="315" t="s">
        <v>1983</v>
      </c>
      <c r="C635" s="330"/>
      <c r="D635" s="331"/>
      <c r="E635" s="332"/>
      <c r="F635" s="331"/>
      <c r="G635" s="198" t="str">
        <f t="shared" si="36"/>
        <v/>
      </c>
    </row>
    <row r="636" spans="1:7" x14ac:dyDescent="0.3">
      <c r="A636" s="283" t="s">
        <v>2401</v>
      </c>
      <c r="B636" s="315" t="s">
        <v>96</v>
      </c>
      <c r="C636" s="328">
        <f>SUM(C622:C635)</f>
        <v>0</v>
      </c>
      <c r="D636" s="314">
        <f>SUM(D622:D635)</f>
        <v>0</v>
      </c>
      <c r="E636" s="299"/>
      <c r="F636" s="328"/>
      <c r="G636" s="198" t="str">
        <f t="shared" si="36"/>
        <v/>
      </c>
    </row>
    <row r="637" spans="1:7" x14ac:dyDescent="0.3">
      <c r="A637" s="283" t="s">
        <v>2402</v>
      </c>
      <c r="B637" s="218" t="s">
        <v>2622</v>
      </c>
      <c r="C637" s="67"/>
      <c r="D637" s="67"/>
      <c r="E637" s="67"/>
      <c r="F637" s="293"/>
      <c r="G637" s="198" t="str">
        <f t="shared" si="36"/>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Zakresy nazwane</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G1. Crisis M Payment Holidays</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2023-03-22T14:05:39Z</dcterms:modified>
</cp:coreProperties>
</file>