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3\"/>
    </mc:Choice>
  </mc:AlternateContent>
  <bookViews>
    <workbookView xWindow="-120" yWindow="-120" windowWidth="29040" windowHeight="15840" tabRatio="897" firstSheet="1" activeTab="3"/>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<sst xmlns="http://schemas.openxmlformats.org/spreadsheetml/2006/main" count="3235" uniqueCount="1676">
  <si>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</si>
  <si>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</si>
  <si>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</si>
  <si>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</si>
  <si>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</si>
  <si>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</si>
  <si>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</si>
  <si>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</si>
  <si>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</si>
  <si>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</si>
  <si>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</si>
  <si>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</si>
  <si>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</si>
  <si>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</si>
  <si>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</si>
  <si>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</si>
  <si>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</si>
  <si>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</si>
  <si>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</si>
  <si>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</si>
  <si>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</si>
  <si>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</si>
  <si>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</si>
  <si>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</si>
  <si>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</si>
  <si>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</si>
  <si>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</si>
  <si>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</si>
  <si>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</si>
  <si>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</si>
  <si>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</si>
  <si>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</si>
  <si>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</si>
  <si>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</si>
  <si>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</si>
  <si>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</si>
  <si>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</si>
  <si>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</si>
  <si>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</si>
  <si>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</si>
  <si>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</si>
  <si>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</si>
  <si>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</si>
  <si>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</si>
  <si>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</si>
  <si>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</si>
  <si>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</si>
  <si>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</si>
  <si>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</si>
  <si>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</si>
  <si>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</si>
  <si>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</si>
  <si>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</si>
  <si>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</si>
  <si>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</si>
  <si>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</si>
  <si>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</si>
  <si>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</si>
  <si>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</si>
  <si>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</si>
  <si>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</si>
  <si>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</si>
  <si>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</si>
  <si>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</si>
  <si>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</si>
  <si>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</si>
  <si>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</si>
  <si>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</si>
  <si>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</si>
  <si>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</si>
  <si>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</si>
  <si>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</si>
  <si>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</si>
  <si>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</si>
  <si>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</si>
  <si>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</si>
  <si>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</si>
  <si>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</si>
  <si>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</si>
  <si>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</si>
  <si>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</si>
  <si>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</si>
  <si>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</si>
  <si>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</si>
  <si>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</si>
  <si>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</si>
  <si>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</si>
  <si>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</si>
  <si>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</si>
  <si>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</si>
  <si>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</si>
  <si>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</si>
  <si>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</si>
  <si>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</si>
  <si>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</si>
  <si>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</si>
  <si>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</si>
  <si>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</si>
  <si>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</si>
  <si>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</si>
  <si>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</si>
  <si>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</si>
  <si>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</si>
  <si>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</si>
  <si>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</si>
  <si>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</si>
  <si>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</si>
  <si>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</si>
  <si>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</si>
  <si>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</si>
  <si>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</si>
  <si>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</si>
  <si>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</si>
  <si>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</si>
  <si>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</si>
  <si>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</si>
  <si>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</si>
  <si>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</si>
  <si>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</si>
  <si>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</si>
  <si>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</si>
  <si>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</si>
  <si>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</si>
  <si>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</si>
  <si>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</si>
  <si>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</si>
  <si>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</si>
  <si>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</si>
  <si>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</si>
  <si>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</si>
  <si>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</si>
  <si>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</si>
  <si>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</si>
  <si>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</si>
  <si>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</si>
  <si>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</si>
  <si>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</si>
  <si>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</si>
  <si>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</si>
  <si>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</si>
  <si>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</si>
  <si>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</si>
  <si>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</si>
  <si>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</si>
  <si>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</si>
  <si>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</si>
  <si>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</si>
  <si>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</si>
  <si>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</si>
  <si>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</si>
  <si>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</si>
  <si>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</si>
  <si>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</si>
  <si>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</si>
  <si>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</si>
  <si>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</si>
  <si>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</si>
  <si>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</si>
  <si>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</si>
  <si>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</si>
  <si>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</si>
  <si>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</si>
  <si>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</si>
  <si>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</si>
  <si>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</si>
  <si>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</si>
  <si>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</si>
  <si>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</si>
  <si>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</si>
  <si>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</si>
  <si>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</si>
  <si>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</si>
  <si>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</si>
  <si>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</si>
  <si>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</si>
  <si>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</si>
  <si>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</si>
  <si>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</si>
  <si>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</si>
  <si>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</si>
  <si>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</si>
  <si>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</si>
  <si>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</si>
  <si>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</si>
  <si>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</si>
  <si>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</si>
  <si>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</si>
  <si>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</si>
  <si>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</si>
  <si>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</si>
  <si>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</si>
  <si>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</si>
  <si>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</si>
  <si>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</si>
  <si>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</si>
  <si>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</si>
  <si>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</si>
  <si>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</si>
  <si>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</si>
  <si>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</si>
  <si>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</si>
  <si>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</si>
  <si>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</si>
  <si>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</si>
  <si>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</si>
  <si>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</si>
  <si>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</si>
  <si>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</si>
  <si>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</si>
  <si>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</si>
  <si>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</si>
  <si>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</si>
  <si>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</si>
  <si>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</si>
  <si>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</si>
  <si>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</si>
  <si>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</si>
  <si>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</si>
  <si>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</si>
  <si>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</si>
  <si>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</si>
  <si>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</si>
  <si>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</si>
  <si>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</si>
  <si>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</si>
  <si>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</si>
  <si>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</si>
  <si>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</si>
  <si>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</si>
  <si>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</si>
  <si>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</si>
  <si>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</si>
  <si>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</si>
  <si>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</si>
  <si>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</si>
  <si>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</si>
  <si>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</si>
  <si>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</si>
  <si>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</si>
  <si>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</si>
  <si>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</si>
  <si>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</si>
  <si>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</si>
  <si>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</si>
  <si>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</si>
  <si>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</si>
  <si>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</si>
  <si>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</si>
  <si>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</si>
  <si>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</si>
  <si>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</si>
  <si>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</si>
  <si>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</si>
  <si>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</si>
  <si>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</si>
  <si>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</si>
  <si>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</si>
  <si>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</si>
  <si>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</si>
  <si>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</si>
  <si>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</si>
  <si>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</si>
  <si>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</si>
  <si>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</si>
  <si>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</si>
  <si>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</si>
  <si>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</si>
  <si>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</si>
  <si>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</si>
  <si>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</si>
  <si>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</si>
  <si>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</si>
  <si>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</si>
  <si>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</si>
  <si>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</si>
  <si>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</si>
  <si>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</si>
  <si>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</si>
  <si>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</si>
  <si>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</si>
  <si>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</si>
  <si>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</si>
  <si>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</si>
  <si>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</si>
  <si>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</si>
  <si>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</si>
  <si>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</si>
  <si>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</si>
  <si>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</si>
  <si>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</si>
  <si>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</si>
  <si>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</si>
  <si>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</si>
  <si>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</si>
  <si>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</si>
  <si>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</si>
  <si>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</si>
  <si>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</si>
  <si>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</si>
  <si>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</si>
  <si>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</si>
  <si>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</si>
  <si>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</si>
  <si>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</si>
  <si>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</si>
  <si>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</si>
  <si>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</si>
  <si>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</si>
  <si>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</si>
  <si>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</si>
  <si>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</si>
  <si>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</si>
  <si>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</si>
  <si>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</si>
  <si>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</si>
  <si>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</si>
  <si>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</si>
  <si>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</si>
  <si>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</si>
  <si>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</si>
  <si>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</si>
  <si>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</si>
  <si>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</si>
  <si>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</si>
  <si>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</si>
  <si>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</si>
  <si>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</si>
  <si>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</si>
  <si>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</si>
  <si>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</si>
  <si>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</si>
  <si>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</si>
  <si>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</si>
  <si>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</si>
  <si>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</si>
  <si>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</si>
  <si>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</si>
  <si>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</si>
  <si>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</si>
  <si>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</si>
  <si>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</si>
  <si>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</si>
  <si>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</si>
  <si>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</si>
  <si>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</si>
  <si>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</si>
  <si>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</si>
  <si>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</si>
  <si>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</si>
  <si>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</si>
  <si>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</si>
  <si>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</si>
  <si>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</si>
  <si>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</si>
  <si>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</si>
  <si>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</si>
  <si>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</si>
  <si>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</si>
  <si>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</si>
  <si>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</si>
  <si>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</si>
  <si>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</si>
  <si>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</si>
  <si>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</si>
  <si>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</si>
  <si>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</si>
  <si>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</si>
  <si>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</si>
  <si>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</si>
  <si>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</si>
  <si>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</si>
  <si>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</si>
  <si>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</si>
  <si>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</si>
  <si>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</si>
  <si>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</si>
  <si>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</si>
  <si>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</si>
  <si>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</si>
  <si>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</si>
  <si>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</si>
  <si>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</si>
  <si>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</si>
  <si>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</si>
  <si>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</si>
  <si>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</si>
  <si>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</si>
  <si>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</si>
  <si>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</si>
  <si>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</si>
  <si>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</si>
  <si>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</si>
  <si>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</si>
  <si>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</si>
  <si>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</si>
  <si>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</si>
  <si>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</si>
  <si>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</si>
  <si>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</si>
  <si>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</si>
  <si>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</si>
  <si>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</si>
  <si>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</si>
  <si>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</si>
  <si>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</si>
  <si>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</si>
  <si>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</si>
  <si>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</si>
  <si>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</si>
  <si>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</si>
  <si>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</si>
  <si>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</si>
  <si>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</si>
  <si>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</si>
  <si>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</si>
  <si>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</si>
  <si>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</si>
  <si>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</si>
  <si>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</si>
  <si>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</si>
  <si>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</si>
  <si>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</si>
  <si>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</si>
  <si>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</si>
  <si>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</si>
  <si>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</si>
  <si>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</si>
  <si>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</si>
  <si>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</si>
  <si>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</si>
  <si>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</si>
  <si>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</si>
  <si>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</si>
  <si>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</si>
  <si>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</si>
  <si>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</si>
  <si>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</si>
  <si>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</si>
  <si>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</si>
  <si>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</si>
  <si>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</si>
  <si>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</si>
  <si>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</si>
  <si>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</si>
  <si>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</si>
  <si>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</si>
  <si>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</si>
  <si>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</si>
  <si>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</si>
  <si>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</si>
  <si>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</si>
  <si>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</si>
  <si>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</si>
  <si>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</si>
  <si>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</si>
  <si>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</si>
  <si>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</si>
  <si>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</si>
  <si>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</si>
  <si>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</si>
  <si>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</si>
  <si>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</si>
  <si>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</si>
  <si>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</si>
  <si>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</si>
  <si>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</si>
  <si>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</si>
  <si>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</si>
  <si>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</si>
  <si>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</si>
  <si>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</si>
  <si>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</si>
  <si>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</si>
  <si>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</si>
  <si>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</si>
  <si>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</si>
  <si>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</si>
  <si>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</si>
  <si>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</si>
  <si>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</si>
  <si>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</si>
  <si>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</si>
  <si>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</si>
  <si>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</si>
  <si>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</si>
  <si>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</si>
  <si>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</si>
  <si>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</si>
  <si>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</si>
  <si>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</si>
  <si>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</si>
  <si>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</si>
  <si>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</si>
  <si>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</si>
  <si>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</si>
  <si>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</si>
  <si>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</si>
  <si>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</si>
  <si>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</si>
  <si>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</si>
  <si>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</si>
  <si>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</si>
  <si>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</si>
  <si>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</si>
  <si>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</si>
  <si>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</si>
  <si>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</si>
  <si>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</si>
  <si>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</si>
  <si>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</si>
  <si>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</si>
  <si>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</si>
  <si>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</si>
  <si>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</si>
  <si>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</si>
  <si>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</si>
  <si>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</si>
  <si>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</si>
  <si>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</si>
  <si>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</si>
  <si>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</si>
  <si>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</si>
  <si>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</si>
  <si>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</si>
  <si>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</si>
  <si>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</si>
  <si>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</si>
  <si>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</si>
  <si>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</si>
  <si>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</si>
  <si>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</si>
  <si>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</si>
  <si>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</si>
  <si>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</si>
  <si>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</si>
  <si>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</si>
  <si>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</si>
  <si>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</si>
  <si>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</si>
  <si>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</si>
  <si>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</si>
  <si>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</si>
  <si>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</si>
  <si>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</si>
  <si>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</si>
  <si>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</si>
  <si>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</si>
  <si>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</si>
  <si>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</si>
  <si>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</si>
  <si>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</si>
  <si>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</si>
  <si>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</si>
  <si>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</si>
  <si>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</si>
  <si>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</si>
  <si>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</si>
  <si>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</si>
  <si>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</si>
  <si>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</si>
  <si>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</si>
  <si>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</si>
  <si>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</si>
  <si>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</si>
  <si>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</si>
  <si>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</si>
  <si>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</si>
  <si>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</si>
  <si>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</si>
  <si>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</si>
  <si>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</si>
  <si>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</si>
  <si>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</si>
  <si>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</si>
  <si>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</si>
  <si>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</si>
  <si>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</si>
  <si>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</si>
  <si>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</si>
  <si>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</si>
  <si>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</si>
  <si>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</si>
  <si>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</si>
  <si>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</si>
  <si>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</si>
  <si>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</si>
  <si>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</si>
  <si>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</si>
  <si>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</si>
  <si>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</si>
  <si>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</si>
  <si>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</si>
  <si>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</si>
  <si>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</si>
  <si>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</si>
  <si>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</si>
  <si>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</si>
  <si>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</si>
  <si>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</si>
  <si>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</si>
  <si>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</si>
  <si>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</si>
  <si>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</si>
  <si>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</si>
  <si>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</si>
  <si>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</si>
  <si>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</si>
  <si>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</si>
  <si>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</si>
  <si>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</si>
  <si>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</si>
  <si>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</si>
  <si>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</si>
  <si>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</si>
  <si>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</si>
  <si>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</si>
  <si>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</si>
  <si>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</si>
  <si>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</si>
  <si>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</si>
  <si>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</si>
  <si>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</si>
  <si>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</si>
  <si>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</si>
  <si>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</si>
  <si>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</si>
  <si>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</si>
  <si>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</si>
  <si>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</si>
  <si>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</si>
  <si>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</si>
  <si>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</si>
  <si>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</si>
  <si>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</si>
  <si>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</si>
  <si>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</si>
  <si>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</si>
  <si>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</si>
  <si>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</si>
  <si>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</si>
  <si>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</si>
  <si>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</si>
  <si>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</si>
  <si>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</si>
  <si>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</si>
  <si>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</si>
  <si>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</si>
  <si>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</si>
  <si>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</si>
  <si>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</si>
  <si>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</si>
  <si>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</si>
  <si>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</si>
  <si>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</si>
  <si>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</si>
  <si>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</si>
  <si>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</si>
  <si>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</si>
  <si>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</si>
  <si>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</si>
  <si>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</si>
  <si>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</si>
  <si>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</si>
  <si>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</si>
  <si>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</si>
  <si>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</si>
  <si>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</si>
  <si>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</si>
  <si>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</si>
  <si>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</si>
  <si>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</si>
  <si>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</si>
  <si>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</si>
  <si>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</si>
  <si>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</si>
  <si>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</si>
  <si>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</si>
  <si>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</si>
  <si>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</si>
  <si>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</si>
  <si>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</si>
  <si>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</si>
  <si>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</si>
  <si>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</si>
  <si>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</si>
  <si>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</si>
  <si>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</si>
  <si>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</si>
  <si>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</si>
  <si>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</si>
  <si>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</si>
  <si>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</si>
  <si>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</si>
  <si>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</si>
  <si>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</si>
  <si>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</si>
  <si>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</si>
  <si>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</si>
  <si>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</si>
  <si>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</si>
  <si>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</si>
  <si>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</si>
  <si>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</si>
  <si>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</si>
  <si>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</si>
  <si>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</si>
  <si>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</si>
  <si>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</si>
  <si>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</si>
  <si>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</si>
  <si>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</si>
  <si>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</si>
  <si>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</si>
  <si>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</si>
  <si>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</si>
  <si>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</si>
  <si>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</si>
  <si>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</si>
  <si>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</si>
  <si>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</si>
  <si>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</si>
  <si>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</si>
  <si>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</si>
  <si>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</si>
  <si>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</si>
  <si>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</si>
  <si>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</si>
  <si>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</si>
  <si>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</si>
  <si>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</si>
  <si>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</si>
  <si>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</si>
  <si>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</si>
  <si>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</si>
  <si>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</si>
  <si>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</si>
  <si>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</si>
  <si>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</si>
  <si>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</si>
  <si>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</si>
  <si>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</si>
  <si>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</si>
  <si>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</si>
  <si>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</si>
  <si>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</si>
  <si>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</si>
  <si>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</si>
  <si>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</si>
  <si>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</si>
  <si>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</si>
  <si>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</si>
  <si>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</si>
  <si>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</si>
  <si>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</si>
  <si>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</si>
  <si>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</si>
  <si>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</si>
  <si>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</si>
  <si>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</si>
  <si>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</si>
  <si>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</si>
  <si>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</si>
  <si>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</si>
  <si>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</si>
  <si>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</si>
  <si>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</si>
  <si>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</si>
  <si>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</si>
  <si>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</si>
  <si>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</si>
  <si>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</si>
  <si>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</si>
  <si>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</si>
  <si>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</si>
  <si>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</si>
  <si>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</si>
  <si>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</si>
  <si>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</si>
  <si>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</si>
  <si>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</si>
  <si>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</si>
  <si>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</si>
  <si>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</si>
  <si>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</si>
  <si>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</si>
  <si>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</si>
  <si>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</si>
  <si>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</si>
  <si>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</si>
  <si>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</si>
  <si>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</si>
  <si>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</si>
  <si>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</si>
  <si>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</si>
  <si>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</si>
  <si>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</si>
  <si>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</si>
  <si>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</si>
  <si>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</si>
  <si>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</si>
  <si>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</si>
  <si>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</si>
  <si>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</si>
  <si>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</si>
  <si>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</si>
  <si>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</si>
  <si>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</si>
  <si>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</si>
  <si>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</si>
  <si>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</si>
  <si>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</si>
  <si>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</si>
  <si>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</si>
  <si>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</si>
  <si>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</si>
  <si>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</si>
  <si>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</si>
  <si>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</si>
  <si>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</si>
  <si>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</si>
  <si>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</si>
  <si>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</si>
  <si>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</si>
  <si>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</si>
  <si>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</si>
  <si>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</si>
  <si>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</si>
  <si>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</si>
  <si>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</si>
  <si>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</si>
  <si>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</si>
  <si>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</si>
  <si>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</si>
  <si>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</si>
  <si>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</si>
  <si>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</si>
  <si>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</si>
  <si>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</si>
  <si>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</si>
  <si>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</si>
  <si>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</si>
  <si>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</si>
  <si>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</si>
  <si>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</si>
  <si>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</si>
  <si>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</si>
  <si>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</si>
  <si>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</si>
  <si>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</si>
  <si>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</si>
  <si>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</si>
  <si>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</si>
  <si>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</si>
  <si>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</si>
  <si>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</si>
  <si>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</si>
  <si>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</si>
  <si>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</si>
  <si>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</si>
  <si>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</si>
  <si>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</si>
  <si>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</si>
  <si>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</si>
  <si>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</si>
  <si>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</si>
  <si>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</si>
  <si>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</si>
  <si>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</si>
  <si>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</si>
  <si>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</si>
  <si>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</si>
  <si>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</si>
  <si>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</si>
  <si>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</si>
  <si>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</si>
  <si>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</si>
  <si>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</si>
  <si>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</si>
  <si>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</si>
  <si>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</si>
  <si>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</si>
  <si>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</si>
  <si>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</si>
  <si>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</si>
  <si>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</si>
  <si>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</si>
  <si>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</si>
  <si>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</si>
  <si>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</si>
  <si>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</si>
  <si>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</si>
  <si>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</si>
  <si>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</si>
  <si>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</si>
  <si>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</si>
  <si>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</si>
  <si>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</si>
  <si>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</si>
  <si>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</si>
  <si>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</si>
  <si>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</si>
  <si>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</si>
  <si>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</si>
  <si>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</si>
  <si>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</si>
  <si>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</si>
  <si>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</si>
  <si>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</si>
  <si>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</si>
  <si>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</si>
  <si>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</si>
  <si>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</si>
  <si>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</si>
  <si>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</si>
  <si>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</si>
  <si>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</si>
  <si>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</si>
  <si>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</si>
  <si>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</si>
  <si>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</si>
  <si>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</si>
  <si>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</si>
  <si>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</si>
  <si>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</si>
  <si>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</si>
  <si>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</si>
  <si>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</si>
  <si>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</si>
  <si>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</si>
  <si>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</si>
  <si>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</si>
  <si>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</si>
  <si>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</si>
  <si>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</si>
  <si>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</si>
  <si>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</si>
  <si>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</si>
  <si>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</si>
  <si>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</si>
  <si>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</si>
  <si>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</si>
  <si>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</si>
  <si>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</si>
  <si>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</si>
  <si>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</si>
  <si>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</si>
  <si>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</si>
  <si>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</si>
  <si>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</si>
  <si>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</si>
  <si>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</si>
  <si>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</si>
  <si>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</si>
  <si>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</si>
  <si>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</si>
  <si>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</si>
  <si>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</si>
  <si>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</si>
  <si>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</si>
  <si>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</si>
  <si>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</si>
  <si>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</si>
  <si>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</si>
  <si>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</si>
  <si>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</si>
  <si>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</si>
  <si>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</si>
  <si>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</si>
  <si>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</si>
  <si>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</si>
  <si>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</si>
  <si>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</si>
  <si>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</si>
  <si>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</si>
  <si>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</si>
  <si>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</si>
  <si>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</si>
  <si>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</si>
  <si>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</si>
  <si>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</si>
  <si>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</si>
  <si>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</si>
  <si>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</si>
  <si>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</si>
  <si>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</si>
  <si>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</si>
  <si>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</si>
  <si>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</si>
  <si>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</si>
  <si>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</si>
  <si>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</si>
  <si>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</si>
  <si>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</si>
  <si>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</si>
  <si>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</si>
  <si>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</si>
  <si>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</si>
  <si>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</si>
  <si>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</si>
  <si>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</si>
  <si>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</si>
  <si>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</si>
  <si>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</si>
  <si>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</si>
  <si>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</si>
  <si>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</si>
  <si>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</si>
  <si>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</si>
  <si>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</si>
  <si>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</si>
  <si>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</si>
  <si>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</si>
  <si>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</si>
  <si>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</si>
  <si>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</si>
  <si>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</si>
  <si>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</si>
  <si>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</si>
  <si>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</si>
  <si>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</si>
  <si>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</si>
  <si>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</si>
  <si>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</si>
  <si>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</si>
  <si>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</si>
  <si>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</si>
  <si>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</si>
  <si>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</si>
  <si>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</si>
  <si>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</si>
  <si>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</si>
  <si>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</si>
  <si>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</si>
  <si>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</si>
  <si>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</si>
  <si>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</si>
  <si>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</si>
  <si>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</si>
  <si>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</si>
  <si>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</si>
  <si>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</si>
  <si>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</si>
  <si>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</si>
  <si>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</si>
  <si>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</si>
  <si>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</si>
  <si>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</si>
  <si>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</si>
  <si>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</si>
  <si>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</si>
  <si>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</si>
  <si>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</si>
  <si>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</si>
  <si>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</si>
  <si>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</si>
  <si>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</si>
  <si>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</si>
  <si>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</si>
  <si>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</si>
  <si>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</si>
  <si>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</si>
  <si>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</si>
  <si>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</si>
  <si>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</si>
  <si>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</si>
  <si>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</si>
  <si>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</si>
  <si>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</si>
  <si>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</si>
  <si>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</si>
  <si>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</si>
  <si>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</si>
  <si>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</si>
  <si>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</si>
  <si>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</si>
  <si>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</si>
  <si>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</si>
  <si>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</si>
  <si>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</si>
  <si>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</si>
  <si>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</si>
  <si>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</si>
  <si>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</si>
  <si>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</si>
  <si>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</si>
  <si>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</si>
  <si>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</si>
  <si>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</si>
  <si>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</si>
  <si>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</si>
  <si>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</si>
  <si>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</si>
  <si>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</si>
  <si>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</si>
  <si>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</si>
  <si>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</si>
  <si>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</si>
  <si>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</si>
  <si>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</si>
  <si>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</si>
  <si>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</si>
  <si>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</si>
  <si>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</si>
  <si>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</si>
  <si>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</si>
  <si>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</si>
  <si>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</si>
  <si>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</si>
  <si>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</si>
  <si>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</si>
  <si>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</si>
  <si>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</si>
  <si>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</si>
  <si>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</si>
  <si>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</si>
  <si>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</si>
  <si>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</si>
  <si>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</si>
  <si>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</si>
  <si>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</si>
  <si>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</si>
  <si>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</si>
  <si>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</si>
  <si>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</si>
  <si>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</si>
  <si>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</si>
  <si>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</si>
  <si>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</si>
  <si>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</si>
  <si>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</si>
  <si>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</si>
  <si>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</si>
  <si>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</si>
  <si>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</si>
  <si>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</si>
  <si>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</si>
  <si>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</si>
  <si>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</si>
  <si>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</si>
  <si>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</si>
  <si>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</si>
  <si>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</si>
  <si>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</si>
  <si>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</si>
  <si>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</si>
  <si>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</si>
  <si>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</si>
  <si>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</si>
  <si>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</si>
  <si>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</si>
  <si>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</si>
  <si>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</si>
  <si>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</si>
  <si>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</si>
  <si>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</si>
  <si>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</si>
  <si>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</si>
  <si>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</si>
  <si>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</si>
  <si>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</si>
  <si>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</si>
  <si>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</si>
  <si>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</si>
  <si>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</si>
  <si>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</si>
  <si>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</si>
  <si>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</si>
  <si>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</si>
  <si>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</si>
  <si>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</si>
  <si>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</si>
  <si>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</si>
  <si>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</si>
  <si>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</si>
  <si>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</si>
  <si>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</si>
  <si>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</si>
  <si>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</si>
  <si>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</si>
  <si>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</si>
  <si>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</si>
  <si>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</si>
  <si>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</si>
  <si>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</si>
  <si>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</si>
  <si>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</si>
  <si>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</si>
  <si>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</si>
  <si>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</si>
  <si>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</si>
  <si>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</si>
  <si>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</si>
  <si>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</si>
  <si>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</si>
  <si>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</si>
  <si>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</si>
  <si>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</si>
  <si>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</si>
  <si>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</si>
  <si>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</si>
  <si>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</si>
  <si>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</si>
  <si>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</si>
  <si>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</si>
  <si>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</si>
  <si>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</si>
  <si>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</si>
  <si>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</si>
  <si>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</si>
  <si>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</si>
  <si>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</si>
  <si>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</si>
  <si>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</si>
  <si>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</si>
  <si>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</si>
  <si>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</si>
  <si>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</si>
  <si>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</si>
  <si>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</si>
  <si>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</si>
  <si>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</si>
  <si>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</si>
  <si>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</si>
  <si>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</si>
  <si>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</si>
  <si>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</si>
  <si>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</si>
  <si>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</si>
  <si>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</si>
  <si>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</si>
  <si>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</si>
  <si>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</si>
  <si>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</si>
  <si>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</si>
  <si>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</si>
  <si>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</si>
  <si>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</si>
  <si>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</si>
  <si>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</si>
  <si>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</si>
  <si>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</si>
  <si>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</si>
  <si>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</si>
  <si>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</si>
  <si>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</si>
  <si>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</si>
  <si>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</si>
  <si>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</si>
  <si>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</si>
  <si>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</si>
  <si>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</si>
  <si>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</si>
  <si>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</si>
  <si>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</si>
  <si>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</si>
  <si>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</si>
  <si>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</si>
  <si>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</si>
  <si>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</si>
  <si>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</si>
  <si>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</si>
  <si>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</si>
  <si>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</si>
  <si>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</si>
  <si>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</si>
  <si>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</si>
  <si>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</si>
  <si>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</si>
  <si>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</si>
  <si>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</si>
  <si>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</si>
  <si>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</si>
  <si>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</si>
  <si>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</si>
  <si>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</si>
  <si>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</si>
  <si>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</si>
  <si>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</si>
  <si>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</si>
  <si>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</si>
  <si>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</si>
  <si>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</si>
  <si>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</si>
  <si>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</si>
  <si>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</si>
  <si>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</si>
  <si>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</si>
  <si>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</si>
  <si>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</si>
  <si>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</si>
  <si>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</si>
  <si>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</si>
  <si>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</si>
  <si>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</si>
  <si>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</si>
  <si>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</si>
  <si>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</si>
  <si>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</si>
  <si>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</si>
  <si>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</si>
  <si>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</si>
  <si>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</si>
  <si>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</si>
  <si>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</si>
  <si>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</si>
  <si>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</si>
  <si>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</si>
  <si>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</si>
  <si>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</si>
  <si>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</si>
  <si>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</si>
  <si>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</si>
  <si>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</si>
  <si>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</si>
  <si>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</si>
  <si>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</si>
  <si>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</si>
  <si>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</si>
  <si>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</si>
  <si>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</si>
  <si>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</si>
  <si>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</si>
  <si>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</si>
  <si>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</si>
  <si>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</si>
  <si>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</si>
  <si>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</si>
  <si>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</si>
  <si>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</si>
  <si>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</si>
  <si>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</si>
  <si>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</si>
  <si>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</si>
  <si>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</si>
  <si>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</si>
  <si>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</si>
  <si>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</si>
  <si>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</si>
  <si>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</si>
  <si>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</si>
  <si>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</si>
  <si>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</si>
  <si>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</si>
  <si>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</si>
  <si>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</si>
  <si>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</si>
  <si>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</si>
  <si>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</si>
  <si>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</si>
  <si>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</si>
  <si>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</si>
  <si>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</si>
  <si>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</si>
  <si>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</si>
  <si>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</si>
  <si>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</si>
  <si>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</si>
  <si>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</si>
  <si>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</si>
  <si>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</si>
  <si>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</si>
  <si>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</si>
  <si>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</si>
  <si>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</si>
  <si>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</si>
  <si>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</si>
  <si>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</si>
  <si>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</si>
  <si>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</si>
  <si>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</si>
  <si>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</si>
  <si>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</si>
  <si>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</si>
  <si>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</si>
  <si>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</si>
  <si>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</si>
  <si>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</si>
  <si>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</si>
  <si>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</si>
  <si>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</si>
  <si>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</si>
  <si>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</si>
  <si>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</si>
  <si>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</si>
  <si>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</si>
  <si>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</si>
  <si>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</si>
  <si>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</si>
  <si>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</si>
  <si>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</si>
  <si>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</si>
  <si>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</si>
  <si>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</si>
  <si>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</si>
  <si>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</si>
  <si>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</si>
  <si>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</si>
  <si>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</si>
  <si>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</si>
  <si>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</si>
  <si>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</si>
  <si>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</si>
  <si>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</si>
  <si>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</si>
  <si>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</si>
  <si>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</si>
  <si>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</si>
  <si>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</si>
  <si>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</si>
  <si>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</si>
  <si>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</si>
  <si>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</si>
  <si>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</si>
  <si>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</si>
  <si>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</si>
  <si>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</si>
  <si>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</si>
  <si>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</si>
  <si>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</si>
  <si>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</si>
  <si>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</si>
  <si>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</si>
  <si>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</si>
  <si>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</si>
  <si>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</si>
  <si>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</si>
  <si>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</si>
  <si>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</si>
  <si>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</si>
  <si>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</si>
  <si>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</si>
  <si>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</si>
  <si>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</si>
  <si>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</si>
  <si>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</si>
  <si>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</si>
  <si>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</si>
  <si>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</si>
  <si>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</si>
  <si>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</si>
  <si>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</si>
  <si>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</si>
  <si>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</si>
  <si>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</si>
  <si>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</si>
  <si>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</si>
  <si>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</si>
  <si>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</si>
  <si>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</si>
  <si>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</si>
  <si>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</si>
  <si>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</si>
  <si>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</si>
  <si>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</si>
  <si>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</si>
  <si>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</si>
  <si>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</si>
  <si>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</si>
  <si>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</si>
  <si>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</si>
  <si>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</si>
  <si>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</si>
  <si>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</si>
  <si>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</si>
  <si>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</si>
  <si>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</si>
  <si>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</si>
  <si>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</si>
  <si>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</si>
  <si>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</si>
  <si>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</si>
  <si>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</si>
  <si>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</si>
  <si>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</si>
  <si>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</si>
  <si>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</si>
  <si>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</si>
  <si>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</si>
  <si>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</si>
  <si>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</si>
  <si>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</si>
  <si>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</si>
  <si>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</si>
  <si>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</si>
  <si>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</si>
  <si>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</si>
  <si>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</si>
  <si>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</si>
  <si>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</si>
  <si>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</si>
  <si>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</si>
  <si>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</si>
  <si>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</si>
  <si>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</si>
  <si>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</si>
  <si>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</si>
  <si>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</si>
  <si>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</si>
  <si>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</si>
  <si>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</si>
  <si>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</si>
  <si>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</si>
  <si>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</si>
  <si>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</si>
  <si>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</si>
  <si>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</si>
  <si>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</si>
  <si>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</si>
  <si>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</si>
  <si>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</si>
  <si>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</si>
  <si>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</si>
  <si>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</si>
  <si>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</si>
  <si>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</si>
  <si>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</si>
  <si>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</si>
  <si>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</si>
  <si>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</si>
  <si>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</si>
  <si>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</si>
  <si>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</si>
  <si>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</si>
  <si>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</si>
  <si>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</si>
  <si>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</si>
  <si>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</si>
  <si>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</si>
  <si>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</si>
  <si>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</si>
  <si>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</si>
  <si>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</si>
  <si>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</si>
  <si>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</si>
  <si>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</si>
  <si>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</si>
  <si>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</si>
  <si>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</si>
  <si>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</si>
  <si>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</si>
  <si>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</si>
  <si>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</si>
  <si>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</si>
  <si>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</si>
  <si>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</si>
  <si>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</si>
  <si>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</si>
  <si>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</si>
  <si>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</si>
  <si>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</si>
  <si>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</si>
  <si>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</si>
  <si>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</si>
  <si>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</si>
  <si>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</si>
  <si>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</si>
  <si>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</si>
  <si>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</si>
  <si>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</si>
  <si>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</si>
  <si>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</si>
  <si>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</si>
  <si>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</si>
  <si>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</si>
  <si>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</si>
  <si>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</si>
  <si>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</si>
  <si>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</si>
  <si>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</si>
  <si>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</si>
  <si>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</si>
  <si>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</si>
  <si>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</si>
  <si>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</si>
  <si>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</si>
  <si>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</si>
  <si>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</si>
  <si>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</si>
  <si>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</si>
  <si>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</si>
  <si>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</si>
  <si>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</si>
  <si>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</si>
  <si>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</si>
  <si>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</si>
  <si>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</si>
  <si>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</si>
  <si>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</si>
  <si>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</si>
  <si>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</si>
  <si>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</si>
  <si>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</si>
  <si>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</si>
  <si>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</si>
  <si>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</si>
  <si>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</si>
  <si>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</si>
  <si>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</si>
  <si>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</si>
  <si>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</si>
  <si>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</si>
  <si>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</si>
  <si>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</si>
  <si>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</si>
  <si>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</si>
  <si>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</si>
  <si>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</si>
  <si>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</si>
  <si>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</si>
  <si>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</si>
  <si>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</si>
  <si>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</si>
  <si>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</si>
  <si>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</si>
  <si>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</si>
  <si>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</si>
  <si>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</si>
  <si>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</si>
  <si>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</si>
  <si>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</si>
  <si>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</si>
  <si>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</si>
  <si>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</si>
  <si>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</si>
  <si>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</si>
  <si>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</si>
  <si>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</si>
  <si>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</si>
  <si>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</si>
  <si>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</si>
  <si>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</si>
  <si>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</si>
  <si>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</si>
  <si>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</si>
  <si>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</si>
  <si>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</si>
  <si>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</si>
  <si>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</si>
  <si>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</si>
  <si>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</si>
  <si>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</si>
  <si>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</si>
  <si>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</si>
  <si>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</si>
  <si>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</si>
  <si>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</si>
  <si>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</si>
  <si>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</si>
  <si>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</si>
  <si>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</si>
  <si>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</si>
  <si>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</si>
  <si>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</si>
  <si>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</si>
  <si>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</si>
  <si>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</si>
  <si>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</si>
  <si>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</si>
  <si>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</si>
  <si>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</si>
  <si>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</si>
  <si>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</si>
  <si>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</si>
  <si>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</si>
  <si>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</si>
  <si>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</si>
  <si>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</si>
  <si>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</si>
  <si>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</si>
  <si>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</si>
  <si>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</si>
  <si>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</si>
  <si>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</si>
  <si>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</si>
  <si>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[31/03/23]</t>
  </si>
  <si>
    <t>Reporting Date: [21/04/23]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</si>
</sst>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5">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opLeftCell="A4" zoomScaleNormal="10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2" t="s">
        <v>1637</v>
      </c>
      <c r="F6" s="232"/>
      <c r="G6" s="232"/>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3" t="s">
        <v>558</v>
      </c>
      <c r="E24" s="234" t="s">
        <v>5</v>
      </c>
      <c r="F24" s="234"/>
      <c r="G24" s="234"/>
      <c r="H24" s="234"/>
      <c r="I24" s="3"/>
      <c r="J24" s="94"/>
    </row>
    <row r="25" spans="2:10" x14ac:dyDescent="0.3">
      <c r="B25" s="93"/>
      <c r="C25" s="3"/>
      <c r="D25" s="3"/>
      <c r="E25" s="95"/>
      <c r="F25" s="95"/>
      <c r="G25" s="95"/>
      <c r="H25" s="3"/>
      <c r="I25" s="3"/>
      <c r="J25" s="94"/>
    </row>
    <row r="26" spans="2:10" x14ac:dyDescent="0.3">
      <c r="B26" s="93"/>
      <c r="C26" s="3"/>
      <c r="D26" s="233" t="s">
        <v>559</v>
      </c>
      <c r="E26" s="234"/>
      <c r="F26" s="234"/>
      <c r="G26" s="234"/>
      <c r="H26" s="234"/>
      <c r="I26" s="3"/>
      <c r="J26" s="94"/>
    </row>
    <row r="27" spans="2:10" x14ac:dyDescent="0.3">
      <c r="B27" s="93"/>
      <c r="C27" s="3"/>
      <c r="D27" s="96"/>
      <c r="E27" s="96"/>
      <c r="F27" s="96"/>
      <c r="G27" s="96"/>
      <c r="H27" s="96"/>
      <c r="I27" s="3"/>
      <c r="J27" s="94"/>
    </row>
    <row r="28" spans="2:10" x14ac:dyDescent="0.3">
      <c r="B28" s="93"/>
      <c r="C28" s="3"/>
      <c r="D28" s="233" t="s">
        <v>560</v>
      </c>
      <c r="E28" s="234" t="s">
        <v>5</v>
      </c>
      <c r="F28" s="234"/>
      <c r="G28" s="234"/>
      <c r="H28" s="234"/>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zoomScale="90" zoomScaleNormal="90" workbookViewId="0">
      <selection activeCell="D14" sqref="D14"/>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18562.333830350002</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18562.333830350002</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107212</v>
      </c>
      <c r="D28" s="146" t="s">
        <v>149</v>
      </c>
      <c r="E28" s="61"/>
      <c r="F28" s="146">
        <f>IF(AND(C28="[For completion]",D28="[For completion]"),"",SUM(C28:D28))</f>
        <v>107212</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5.4765054830437359E-4</v>
      </c>
      <c r="D36" s="146" t="s">
        <v>149</v>
      </c>
      <c r="E36" s="60"/>
      <c r="F36" s="228">
        <f>C36</f>
        <v>5.4765054830437359E-4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0.10995256797628215</v>
      </c>
      <c r="D99" s="146" t="s">
        <v>149</v>
      </c>
      <c r="E99" s="54"/>
      <c r="F99" s="149">
        <f>C99</f>
        <v>0.10995256797628215</v>
      </c>
      <c r="G99" s="36"/>
    </row>
    <row r="100" spans="1:7" x14ac:dyDescent="0.3">
      <c r="A100" s="36" t="s">
        <v>827</v>
      </c>
      <c r="B100" s="150" t="s">
        <v>1645</v>
      </c>
      <c r="C100" s="149">
        <v>4.8344992349654309E-2</v>
      </c>
      <c r="D100" s="146" t="s">
        <v>149</v>
      </c>
      <c r="E100" s="54"/>
      <c r="F100" s="149">
        <f t="shared" ref="F100:F114" si="4">C100</f>
        <v>4.8344992349654309E-2</v>
      </c>
      <c r="G100" s="36"/>
    </row>
    <row r="101" spans="1:7" x14ac:dyDescent="0.3">
      <c r="A101" s="36" t="s">
        <v>828</v>
      </c>
      <c r="B101" s="150" t="s">
        <v>1646</v>
      </c>
      <c r="C101" s="149">
        <v>3.4801854801456256E-2</v>
      </c>
      <c r="D101" s="146" t="s">
        <v>149</v>
      </c>
      <c r="E101" s="54"/>
      <c r="F101" s="149">
        <f t="shared" si="4"/>
        <v>3.4801854801456256E-2</v>
      </c>
      <c r="G101" s="36"/>
    </row>
    <row r="102" spans="1:7" x14ac:dyDescent="0.3">
      <c r="A102" s="36" t="s">
        <v>829</v>
      </c>
      <c r="B102" s="150" t="s">
        <v>1647</v>
      </c>
      <c r="C102" s="149">
        <v>2.4161073429070187E-2</v>
      </c>
      <c r="D102" s="146" t="s">
        <v>149</v>
      </c>
      <c r="E102" s="54"/>
      <c r="F102" s="149">
        <f t="shared" si="4"/>
        <v>2.4161073429070187E-2</v>
      </c>
      <c r="G102" s="36"/>
    </row>
    <row r="103" spans="1:7" x14ac:dyDescent="0.3">
      <c r="A103" s="36" t="s">
        <v>830</v>
      </c>
      <c r="B103" s="150" t="s">
        <v>1648</v>
      </c>
      <c r="C103" s="149">
        <v>4.9679679616698939E-2</v>
      </c>
      <c r="D103" s="146" t="s">
        <v>149</v>
      </c>
      <c r="E103" s="54"/>
      <c r="F103" s="149">
        <f t="shared" si="4"/>
        <v>4.9679679616698939E-2</v>
      </c>
      <c r="G103" s="36"/>
    </row>
    <row r="104" spans="1:7" x14ac:dyDescent="0.3">
      <c r="A104" s="36" t="s">
        <v>831</v>
      </c>
      <c r="B104" s="150" t="s">
        <v>1649</v>
      </c>
      <c r="C104" s="149">
        <v>7.2015288473281092E-2</v>
      </c>
      <c r="D104" s="146" t="s">
        <v>149</v>
      </c>
      <c r="E104" s="54"/>
      <c r="F104" s="149">
        <f t="shared" si="4"/>
        <v>7.2015288473281092E-2</v>
      </c>
      <c r="G104" s="36"/>
    </row>
    <row r="105" spans="1:7" x14ac:dyDescent="0.3">
      <c r="A105" s="36" t="s">
        <v>832</v>
      </c>
      <c r="B105" s="150" t="s">
        <v>1650</v>
      </c>
      <c r="C105" s="149">
        <v>0.2321773715745494</v>
      </c>
      <c r="D105" s="146" t="s">
        <v>149</v>
      </c>
      <c r="E105" s="54"/>
      <c r="F105" s="149">
        <f t="shared" si="4"/>
        <v>0.2321773715745494</v>
      </c>
      <c r="G105" s="36"/>
    </row>
    <row r="106" spans="1:7" x14ac:dyDescent="0.3">
      <c r="A106" s="36" t="s">
        <v>833</v>
      </c>
      <c r="B106" s="150" t="s">
        <v>1651</v>
      </c>
      <c r="C106" s="149">
        <v>1.6252612353449502E-2</v>
      </c>
      <c r="D106" s="146" t="s">
        <v>149</v>
      </c>
      <c r="E106" s="54"/>
      <c r="F106" s="149">
        <f t="shared" si="4"/>
        <v>1.6252612353449502E-2</v>
      </c>
      <c r="G106" s="36"/>
    </row>
    <row r="107" spans="1:7" x14ac:dyDescent="0.3">
      <c r="A107" s="36" t="s">
        <v>834</v>
      </c>
      <c r="B107" s="150" t="s">
        <v>1652</v>
      </c>
      <c r="C107" s="149">
        <v>2.7137928828559473E-2</v>
      </c>
      <c r="D107" s="146" t="s">
        <v>149</v>
      </c>
      <c r="E107" s="54"/>
      <c r="F107" s="149">
        <f t="shared" si="4"/>
        <v>2.7137928828559473E-2</v>
      </c>
      <c r="G107" s="36"/>
    </row>
    <row r="108" spans="1:7" x14ac:dyDescent="0.3">
      <c r="A108" s="36" t="s">
        <v>835</v>
      </c>
      <c r="B108" s="150" t="s">
        <v>1653</v>
      </c>
      <c r="C108" s="149">
        <v>2.3077802482443708E-2</v>
      </c>
      <c r="D108" s="146" t="s">
        <v>149</v>
      </c>
      <c r="E108" s="54"/>
      <c r="F108" s="149">
        <f t="shared" si="4"/>
        <v>2.3077802482443708E-2</v>
      </c>
      <c r="G108" s="36"/>
    </row>
    <row r="109" spans="1:7" x14ac:dyDescent="0.3">
      <c r="A109" s="36" t="s">
        <v>836</v>
      </c>
      <c r="B109" s="150" t="s">
        <v>1654</v>
      </c>
      <c r="C109" s="149">
        <v>8.3221552730843903E-2</v>
      </c>
      <c r="D109" s="146" t="s">
        <v>149</v>
      </c>
      <c r="E109" s="54"/>
      <c r="F109" s="149">
        <f t="shared" si="4"/>
        <v>8.3221552730843903E-2</v>
      </c>
      <c r="G109" s="36"/>
    </row>
    <row r="110" spans="1:7" x14ac:dyDescent="0.3">
      <c r="A110" s="36" t="s">
        <v>837</v>
      </c>
      <c r="B110" s="150" t="s">
        <v>1655</v>
      </c>
      <c r="C110" s="149">
        <v>0.10379068286014514</v>
      </c>
      <c r="D110" s="146" t="s">
        <v>149</v>
      </c>
      <c r="E110" s="54"/>
      <c r="F110" s="149">
        <f t="shared" si="4"/>
        <v>0.10379068286014514</v>
      </c>
      <c r="G110" s="36"/>
    </row>
    <row r="111" spans="1:7" x14ac:dyDescent="0.3">
      <c r="A111" s="36" t="s">
        <v>838</v>
      </c>
      <c r="B111" s="150" t="s">
        <v>1656</v>
      </c>
      <c r="C111" s="149">
        <v>9.4696139018142882E-3</v>
      </c>
      <c r="D111" s="146" t="s">
        <v>149</v>
      </c>
      <c r="E111" s="54"/>
      <c r="F111" s="149">
        <f t="shared" si="4"/>
        <v>9.4696139018142882E-3</v>
      </c>
      <c r="G111" s="36"/>
    </row>
    <row r="112" spans="1:7" x14ac:dyDescent="0.3">
      <c r="A112" s="36" t="s">
        <v>839</v>
      </c>
      <c r="B112" s="150" t="s">
        <v>1657</v>
      </c>
      <c r="C112" s="149">
        <v>3.3032850921873462E-2</v>
      </c>
      <c r="D112" s="146" t="s">
        <v>149</v>
      </c>
      <c r="E112" s="54"/>
      <c r="F112" s="149">
        <f t="shared" si="4"/>
        <v>3.3032850921873462E-2</v>
      </c>
      <c r="G112" s="36"/>
    </row>
    <row r="113" spans="1:7" x14ac:dyDescent="0.3">
      <c r="A113" s="36" t="s">
        <v>840</v>
      </c>
      <c r="B113" s="150" t="s">
        <v>1658</v>
      </c>
      <c r="C113" s="149">
        <v>9.2664450686563662E-2</v>
      </c>
      <c r="D113" s="146" t="s">
        <v>149</v>
      </c>
      <c r="E113" s="54"/>
      <c r="F113" s="149">
        <f t="shared" si="4"/>
        <v>9.2664450686563662E-2</v>
      </c>
      <c r="G113" s="36"/>
    </row>
    <row r="114" spans="1:7" x14ac:dyDescent="0.3">
      <c r="A114" s="36" t="s">
        <v>841</v>
      </c>
      <c r="B114" s="150" t="s">
        <v>1659</v>
      </c>
      <c r="C114" s="149">
        <v>4.0219677013314609E-2</v>
      </c>
      <c r="D114" s="146" t="s">
        <v>149</v>
      </c>
      <c r="E114" s="54"/>
      <c r="F114" s="149">
        <f t="shared" si="4"/>
        <v>4.0219677013314609E-2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0.11074702704725781</v>
      </c>
      <c r="D150" s="146" t="s">
        <v>149</v>
      </c>
      <c r="E150" s="55"/>
      <c r="F150" s="149">
        <f>C150</f>
        <v>0.11074702704725781</v>
      </c>
    </row>
    <row r="151" spans="1:7" x14ac:dyDescent="0.3">
      <c r="A151" s="36" t="s">
        <v>877</v>
      </c>
      <c r="B151" s="36" t="s">
        <v>69</v>
      </c>
      <c r="C151" s="149">
        <v>0.8892529729527423</v>
      </c>
      <c r="D151" s="146" t="s">
        <v>149</v>
      </c>
      <c r="E151" s="55"/>
      <c r="F151" s="149">
        <f t="shared" ref="F151:F152" si="5">C151</f>
        <v>0.8892529729527423</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1.7353589279992292E-2</v>
      </c>
      <c r="D170" s="146" t="s">
        <v>149</v>
      </c>
      <c r="E170" s="110"/>
      <c r="F170" s="149">
        <f>C170</f>
        <v>1.7353589279992292E-2</v>
      </c>
    </row>
    <row r="171" spans="1:7" x14ac:dyDescent="0.3">
      <c r="A171" s="36" t="s">
        <v>895</v>
      </c>
      <c r="B171" s="47" t="s">
        <v>74</v>
      </c>
      <c r="C171" s="149">
        <v>1.438149354385178E-2</v>
      </c>
      <c r="D171" s="146" t="s">
        <v>149</v>
      </c>
      <c r="E171" s="110"/>
      <c r="F171" s="149">
        <f t="shared" ref="F171:F174" si="7">C171</f>
        <v>1.438149354385178E-2</v>
      </c>
    </row>
    <row r="172" spans="1:7" x14ac:dyDescent="0.3">
      <c r="A172" s="36" t="s">
        <v>896</v>
      </c>
      <c r="B172" s="47" t="s">
        <v>75</v>
      </c>
      <c r="C172" s="149">
        <v>2.2809337649543647E-2</v>
      </c>
      <c r="D172" s="146" t="s">
        <v>149</v>
      </c>
      <c r="E172" s="54"/>
      <c r="F172" s="149">
        <f t="shared" si="7"/>
        <v>2.2809337649543647E-2</v>
      </c>
    </row>
    <row r="173" spans="1:7" x14ac:dyDescent="0.3">
      <c r="A173" s="36" t="s">
        <v>897</v>
      </c>
      <c r="B173" s="47" t="s">
        <v>76</v>
      </c>
      <c r="C173" s="149">
        <v>0.29422080760665986</v>
      </c>
      <c r="D173" s="146" t="s">
        <v>149</v>
      </c>
      <c r="E173" s="54"/>
      <c r="F173" s="149">
        <f t="shared" si="7"/>
        <v>0.29422080760665986</v>
      </c>
    </row>
    <row r="174" spans="1:7" x14ac:dyDescent="0.3">
      <c r="A174" s="36" t="s">
        <v>898</v>
      </c>
      <c r="B174" s="47" t="s">
        <v>77</v>
      </c>
      <c r="C174" s="149">
        <v>0.65123477191995249</v>
      </c>
      <c r="D174" s="146" t="s">
        <v>149</v>
      </c>
      <c r="E174" s="54"/>
      <c r="F174" s="149">
        <f t="shared" si="7"/>
        <v>0.65123477191995249</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3.4457444793618386E-3</v>
      </c>
      <c r="D180" s="146" t="s">
        <v>149</v>
      </c>
      <c r="E180" s="55"/>
      <c r="F180" s="149">
        <f>C180</f>
        <v>3.4457444793618386E-3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173.13671818779616</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10610.443420550031</v>
      </c>
      <c r="D190" s="146">
        <v>83859</v>
      </c>
      <c r="E190" s="49"/>
      <c r="F190" s="58">
        <f>IF($C$214=0,"",IF(C190="[for completion]","",IF(C190="","",C190/$C$214)))</f>
        <v>0.57161149656739851</v>
      </c>
      <c r="G190" s="58">
        <f>IF($D$214=0,"",IF(D190="[for completion]","",IF(D190="","",D190/$D$214)))</f>
        <v>0.78217923366787301</v>
      </c>
    </row>
    <row r="191" spans="1:7" x14ac:dyDescent="0.3">
      <c r="A191" s="36" t="s">
        <v>910</v>
      </c>
      <c r="B191" s="150" t="s">
        <v>1661</v>
      </c>
      <c r="C191" s="209">
        <v>6940.2875250299985</v>
      </c>
      <c r="D191" s="146">
        <v>21674</v>
      </c>
      <c r="E191" s="49"/>
      <c r="F191" s="58">
        <f t="shared" ref="F191:F213" si="8">IF($C$214=0,"",IF(C191="[for completion]","",IF(C191="","",C191/$C$214)))</f>
        <v>0.37389089046994722</v>
      </c>
      <c r="G191" s="58">
        <f t="shared" ref="G191:G213" si="9">IF($D$214=0,"",IF(D191="[for completion]","",IF(D191="","",D191/$D$214)))</f>
        <v>0.20216020594709547</v>
      </c>
    </row>
    <row r="192" spans="1:7" x14ac:dyDescent="0.3">
      <c r="A192" s="36" t="s">
        <v>911</v>
      </c>
      <c r="B192" s="150" t="s">
        <v>1662</v>
      </c>
      <c r="C192" s="209">
        <v>1006.3046761900014</v>
      </c>
      <c r="D192" s="146">
        <v>1674</v>
      </c>
      <c r="E192" s="49"/>
      <c r="F192" s="58">
        <f t="shared" si="8"/>
        <v>5.421218502948482E-2</v>
      </c>
      <c r="G192" s="58">
        <f t="shared" si="9"/>
        <v>1.5613923814498377E-2</v>
      </c>
    </row>
    <row r="193" spans="1:7" x14ac:dyDescent="0.3">
      <c r="A193" s="36" t="s">
        <v>912</v>
      </c>
      <c r="B193" s="150" t="s">
        <v>1663</v>
      </c>
      <c r="C193" s="209">
        <v>5.2982085800000007</v>
      </c>
      <c r="D193" s="146">
        <v>5</v>
      </c>
      <c r="E193" s="49"/>
      <c r="F193" s="58">
        <f t="shared" si="8"/>
        <v>2.8542793316954873E-4</v>
      </c>
      <c r="G193" s="58">
        <f t="shared" si="9"/>
        <v>4.6636570533149274E-5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18562.333830350028</v>
      </c>
      <c r="D214" s="62">
        <f>SUM(D190:D213)</f>
        <v>107212</v>
      </c>
      <c r="E214" s="42"/>
      <c r="F214" s="63">
        <f>SUM(F190:F213)</f>
        <v>1.0000000000000002</v>
      </c>
      <c r="G214" s="63">
        <f>SUM(G190:G213)</f>
        <v>1</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0.36458567725285251</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11018.63123840003</v>
      </c>
      <c r="D241" s="153">
        <v>79037</v>
      </c>
      <c r="F241" s="58">
        <f>IF($C$249=0,"",IF(C241="[Mark as ND1 if not relevant]","",C241/$C$249))</f>
        <v>0.59360160953382957</v>
      </c>
      <c r="G241" s="58">
        <f>IF($D$249=0,"",IF(D241="[Mark as ND1 if not relevant]","",D241/$D$249))</f>
        <v>0.73720292504570384</v>
      </c>
    </row>
    <row r="242" spans="1:7" x14ac:dyDescent="0.3">
      <c r="A242" s="36" t="s">
        <v>955</v>
      </c>
      <c r="B242" s="36" t="s">
        <v>90</v>
      </c>
      <c r="C242" s="207">
        <v>4775.8362247399946</v>
      </c>
      <c r="D242" s="153">
        <v>19179</v>
      </c>
      <c r="F242" s="58">
        <f>IF($C$249=0,"",IF(C242="[Mark as ND1 if not relevant]","",C242/$C$249))</f>
        <v>0.25728640958559562</v>
      </c>
      <c r="G242" s="58">
        <f t="shared" ref="G242:G248" si="12">IF($D$249=0,"",IF(D242="[Mark as ND1 if not relevant]","",D242/$D$249))</f>
        <v>0.17888855725105399</v>
      </c>
    </row>
    <row r="243" spans="1:7" x14ac:dyDescent="0.3">
      <c r="A243" s="36" t="s">
        <v>956</v>
      </c>
      <c r="B243" s="36" t="s">
        <v>91</v>
      </c>
      <c r="C243" s="207">
        <v>2164.8400644699996</v>
      </c>
      <c r="D243" s="153">
        <v>7100</v>
      </c>
      <c r="F243" s="58">
        <f t="shared" ref="F243:F248" si="13">IF($C$249=0,"",IF(C243="[Mark as ND1 if not relevant]","",C243/$C$249))</f>
        <v>0.11662542459668596</v>
      </c>
      <c r="G243" s="58">
        <f t="shared" si="12"/>
        <v>6.6223930157071967E-2</v>
      </c>
    </row>
    <row r="244" spans="1:7" x14ac:dyDescent="0.3">
      <c r="A244" s="36" t="s">
        <v>957</v>
      </c>
      <c r="B244" s="36" t="s">
        <v>92</v>
      </c>
      <c r="C244" s="207">
        <v>391.7183058600001</v>
      </c>
      <c r="D244" s="153">
        <v>1202</v>
      </c>
      <c r="F244" s="58">
        <f t="shared" si="13"/>
        <v>2.1102858586646463E-2</v>
      </c>
      <c r="G244" s="58">
        <f t="shared" si="12"/>
        <v>1.1211431556169086E-2</v>
      </c>
    </row>
    <row r="245" spans="1:7" x14ac:dyDescent="0.3">
      <c r="A245" s="36" t="s">
        <v>958</v>
      </c>
      <c r="B245" s="36" t="s">
        <v>93</v>
      </c>
      <c r="C245" s="207">
        <v>167.08722359999996</v>
      </c>
      <c r="D245" s="153">
        <v>543</v>
      </c>
      <c r="F245" s="58">
        <f>IF($C$249=0,"",IF(C245="[Mark as ND1 if not relevant]","",C245/$C$249))</f>
        <v>9.0014124908586041E-3</v>
      </c>
      <c r="G245" s="58">
        <f>IF($D$249=0,"",IF(D245="[Mark as ND1 if not relevant]","",D245/$D$249))</f>
        <v>5.0647315599000112E-3</v>
      </c>
    </row>
    <row r="246" spans="1:7" x14ac:dyDescent="0.3">
      <c r="A246" s="36" t="s">
        <v>959</v>
      </c>
      <c r="B246" s="36" t="s">
        <v>94</v>
      </c>
      <c r="C246" s="207">
        <v>44.220773279999996</v>
      </c>
      <c r="D246" s="153">
        <v>151</v>
      </c>
      <c r="F246" s="58">
        <f t="shared" si="13"/>
        <v>2.3822852063837782E-3</v>
      </c>
      <c r="G246" s="58">
        <f t="shared" si="12"/>
        <v>1.4084244301011081E-3</v>
      </c>
    </row>
    <row r="247" spans="1:7" x14ac:dyDescent="0.3">
      <c r="A247" s="36" t="s">
        <v>960</v>
      </c>
      <c r="B247" s="36" t="s">
        <v>95</v>
      </c>
      <c r="C247" s="207">
        <v>0</v>
      </c>
      <c r="D247" s="153">
        <v>0</v>
      </c>
      <c r="F247" s="58">
        <f t="shared" si="13"/>
        <v>0</v>
      </c>
      <c r="G247" s="58">
        <f t="shared" si="12"/>
        <v>0</v>
      </c>
    </row>
    <row r="248" spans="1:7" x14ac:dyDescent="0.3">
      <c r="A248" s="36" t="s">
        <v>961</v>
      </c>
      <c r="B248" s="36" t="s">
        <v>96</v>
      </c>
      <c r="C248" s="207">
        <v>0</v>
      </c>
      <c r="D248" s="153">
        <v>0</v>
      </c>
      <c r="F248" s="58">
        <f t="shared" si="13"/>
        <v>0</v>
      </c>
      <c r="G248" s="58">
        <f t="shared" si="12"/>
        <v>0</v>
      </c>
    </row>
    <row r="249" spans="1:7" x14ac:dyDescent="0.3">
      <c r="A249" s="36" t="s">
        <v>962</v>
      </c>
      <c r="B249" s="52" t="s">
        <v>11</v>
      </c>
      <c r="C249" s="123">
        <f>SUM(C241:C248)</f>
        <v>18562.333830350024</v>
      </c>
      <c r="D249" s="124">
        <f>SUM(D241:D248)</f>
        <v>107212</v>
      </c>
      <c r="F249" s="54">
        <f>SUM(F241:F248)</f>
        <v>1.0000000000000002</v>
      </c>
      <c r="G249" s="54">
        <f>SUM(G241:G248)</f>
        <v>1</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48.376498199999993</v>
      </c>
      <c r="D287" s="153">
        <v>164</v>
      </c>
      <c r="E287" s="84"/>
      <c r="F287" s="58">
        <f>IF($C$305=0,"",IF(C287="[For completion]","",C287/$C$305))</f>
        <v>2.6061646472978974E-3</v>
      </c>
      <c r="G287" s="58">
        <f>IF($D$305=0,"",IF(D287="[For completion]","",D287/$D$305))</f>
        <v>1.5249430470965642E-3</v>
      </c>
    </row>
    <row r="288" spans="1:9" customFormat="1" x14ac:dyDescent="0.3">
      <c r="A288" s="79" t="s">
        <v>998</v>
      </c>
      <c r="B288" s="157" t="s">
        <v>1665</v>
      </c>
      <c r="C288" s="207">
        <v>15.742296710000002</v>
      </c>
      <c r="D288" s="153">
        <v>54</v>
      </c>
      <c r="E288" s="84"/>
      <c r="F288" s="58">
        <f t="shared" ref="F288:F304" si="16">IF($C$305=0,"",IF(C288="[For completion]","",C288/$C$305))</f>
        <v>8.4807744833577088E-4</v>
      </c>
      <c r="G288" s="58">
        <f t="shared" ref="G288:G304" si="17">IF($D$305=0,"",IF(D288="[For completion]","",D288/$D$305))</f>
        <v>5.0211539355618582E-4</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18498.215035440022</v>
      </c>
      <c r="D304" s="153">
        <v>107327</v>
      </c>
      <c r="E304" s="84"/>
      <c r="F304" s="58">
        <f t="shared" si="16"/>
        <v>0.99654575790436639</v>
      </c>
      <c r="G304" s="58">
        <f t="shared" si="17"/>
        <v>0.99797294155934724</v>
      </c>
    </row>
    <row r="305" spans="1:7" customFormat="1" x14ac:dyDescent="0.3">
      <c r="A305" s="79" t="s">
        <v>1015</v>
      </c>
      <c r="B305" s="82" t="s">
        <v>11</v>
      </c>
      <c r="C305" s="123">
        <f>SUM(C287:C304)</f>
        <v>18562.33383035002</v>
      </c>
      <c r="D305" s="124">
        <f>SUM(D287:D304)</f>
        <v>107545</v>
      </c>
      <c r="E305" s="84"/>
      <c r="F305" s="125">
        <f>SUM(F287:F304)</f>
        <v>1</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15.503626170000002</v>
      </c>
      <c r="D310" s="153">
        <v>53</v>
      </c>
      <c r="E310" s="84"/>
      <c r="F310" s="58">
        <f>IF($C$328=0,"",IF(C310="[For completion]","",C310/$C$328))</f>
        <v>8.3521966104558969E-4</v>
      </c>
      <c r="G310" s="58">
        <f>IF($D$328=0,"",IF(D310="[For completion]","",D310/$D$328))</f>
        <v>4.9281696034218238E-4</v>
      </c>
    </row>
    <row r="311" spans="1:7" customFormat="1" x14ac:dyDescent="0.3">
      <c r="A311" s="79" t="s">
        <v>1020</v>
      </c>
      <c r="B311" s="157" t="s">
        <v>1667</v>
      </c>
      <c r="C311" s="207">
        <v>494.77343655318026</v>
      </c>
      <c r="D311" s="153">
        <v>1705</v>
      </c>
      <c r="E311" s="84"/>
      <c r="F311" s="58">
        <f t="shared" ref="F311:F327" si="18">IF($C$328=0,"",IF(C311="[For completion]","",C311/$C$328))</f>
        <v>2.665469983867063E-2</v>
      </c>
      <c r="G311" s="58">
        <f t="shared" ref="G311:G327" si="19">IF($D$328=0,"",IF(D311="[For completion]","",D311/$D$328))</f>
        <v>1.5853828629875867E-2</v>
      </c>
    </row>
    <row r="312" spans="1:7" customFormat="1" x14ac:dyDescent="0.3">
      <c r="A312" s="79" t="s">
        <v>1021</v>
      </c>
      <c r="B312" s="157" t="s">
        <v>1668</v>
      </c>
      <c r="C312" s="207">
        <v>2357.7589223354917</v>
      </c>
      <c r="D312" s="153">
        <v>11227</v>
      </c>
      <c r="E312" s="84"/>
      <c r="F312" s="58">
        <f t="shared" si="18"/>
        <v>0.12701845273790319</v>
      </c>
      <c r="G312" s="58">
        <f t="shared" si="19"/>
        <v>0.10439350969361663</v>
      </c>
    </row>
    <row r="313" spans="1:7" customFormat="1" x14ac:dyDescent="0.3">
      <c r="A313" s="79" t="s">
        <v>1022</v>
      </c>
      <c r="B313" s="157" t="s">
        <v>1669</v>
      </c>
      <c r="C313" s="207">
        <v>2771.4707046896569</v>
      </c>
      <c r="D313" s="153">
        <v>11811</v>
      </c>
      <c r="E313" s="84"/>
      <c r="F313" s="58">
        <f t="shared" si="18"/>
        <v>0.1493061556816857</v>
      </c>
      <c r="G313" s="58">
        <f t="shared" si="19"/>
        <v>0.10982379469059464</v>
      </c>
    </row>
    <row r="314" spans="1:7" customFormat="1" x14ac:dyDescent="0.3">
      <c r="A314" s="79" t="s">
        <v>1023</v>
      </c>
      <c r="B314" s="157" t="s">
        <v>1670</v>
      </c>
      <c r="C314" s="207">
        <v>3766.3970580748096</v>
      </c>
      <c r="D314" s="153">
        <v>23054</v>
      </c>
      <c r="E314" s="84"/>
      <c r="F314" s="58">
        <f t="shared" si="18"/>
        <v>0.20290536160472633</v>
      </c>
      <c r="G314" s="58">
        <f t="shared" si="19"/>
        <v>0.21436607931563531</v>
      </c>
    </row>
    <row r="315" spans="1:7" customFormat="1" x14ac:dyDescent="0.3">
      <c r="A315" s="79" t="s">
        <v>1024</v>
      </c>
      <c r="B315" s="157" t="s">
        <v>1671</v>
      </c>
      <c r="C315" s="207">
        <v>3654.1418279232962</v>
      </c>
      <c r="D315" s="153">
        <v>21235</v>
      </c>
      <c r="E315" s="84"/>
      <c r="F315" s="58">
        <f t="shared" si="18"/>
        <v>0.19685788766220016</v>
      </c>
      <c r="G315" s="58">
        <f t="shared" si="19"/>
        <v>0.19745222929936307</v>
      </c>
    </row>
    <row r="316" spans="1:7" customFormat="1" x14ac:dyDescent="0.3">
      <c r="A316" s="79" t="s">
        <v>1025</v>
      </c>
      <c r="B316" s="157" t="s">
        <v>1672</v>
      </c>
      <c r="C316" s="207">
        <v>4673.0089307147136</v>
      </c>
      <c r="D316" s="153">
        <v>33109</v>
      </c>
      <c r="E316" s="84"/>
      <c r="F316" s="58">
        <f t="shared" si="18"/>
        <v>0.25174684247269591</v>
      </c>
      <c r="G316" s="58">
        <f t="shared" si="19"/>
        <v>0.30786182528243988</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829.27932388884255</v>
      </c>
      <c r="D327" s="153">
        <v>5351</v>
      </c>
      <c r="E327" s="84"/>
      <c r="F327" s="58">
        <f t="shared" si="18"/>
        <v>4.4675380341072476E-2</v>
      </c>
      <c r="G327" s="58">
        <f t="shared" si="19"/>
        <v>4.9755916128132412E-2</v>
      </c>
    </row>
    <row r="328" spans="1:7" customFormat="1" x14ac:dyDescent="0.3">
      <c r="A328" s="79" t="s">
        <v>1037</v>
      </c>
      <c r="B328" s="82" t="s">
        <v>11</v>
      </c>
      <c r="C328" s="123">
        <f>SUM(C310:C327)</f>
        <v>18562.333830349991</v>
      </c>
      <c r="D328" s="124">
        <f>SUM(D310:D327)</f>
        <v>107545</v>
      </c>
      <c r="E328" s="84"/>
      <c r="F328" s="125">
        <f>SUM(F310:F327)</f>
        <v>1</v>
      </c>
      <c r="G328" s="125">
        <f>SUM(G310:G327)</f>
        <v>1</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204.12931469349454</v>
      </c>
      <c r="D333" s="153">
        <v>1346</v>
      </c>
      <c r="E333" s="84"/>
      <c r="F333" s="58">
        <f>IF($C$346=0,"",IF(C333="[For completion]","",C333/$C$346))</f>
        <v>1.0996963881758049E-2</v>
      </c>
      <c r="G333" s="58">
        <f>IF($D$346=0,"",IF(D333="[For completion]","",D333/$D$346))</f>
        <v>1.2515691106048631E-2</v>
      </c>
    </row>
    <row r="334" spans="1:7" customFormat="1" x14ac:dyDescent="0.3">
      <c r="A334" s="79" t="s">
        <v>1042</v>
      </c>
      <c r="B334" s="82" t="s">
        <v>297</v>
      </c>
      <c r="C334" s="207">
        <v>649.20057184534983</v>
      </c>
      <c r="D334" s="153">
        <v>4191</v>
      </c>
      <c r="E334" s="84"/>
      <c r="F334" s="58">
        <f t="shared" ref="F334:F345" si="20">IF($C$346=0,"",IF(C334="[For completion]","",C334/$C$346))</f>
        <v>3.4974081264710702E-2</v>
      </c>
      <c r="G334" s="58">
        <f t="shared" ref="G334:G345" si="21">IF($D$346=0,"",IF(D334="[For completion]","",D334/$D$346))</f>
        <v>3.8969733599888416E-2</v>
      </c>
    </row>
    <row r="335" spans="1:7" customFormat="1" x14ac:dyDescent="0.3">
      <c r="A335" s="79" t="s">
        <v>1043</v>
      </c>
      <c r="B335" s="82" t="s">
        <v>1269</v>
      </c>
      <c r="C335" s="207">
        <v>732.66015862165125</v>
      </c>
      <c r="D335" s="153">
        <v>5431</v>
      </c>
      <c r="E335" s="84"/>
      <c r="F335" s="58">
        <f t="shared" si="20"/>
        <v>3.947026086901468E-2</v>
      </c>
      <c r="G335" s="58">
        <f t="shared" si="21"/>
        <v>5.0499790785252685E-2</v>
      </c>
    </row>
    <row r="336" spans="1:7" customFormat="1" x14ac:dyDescent="0.3">
      <c r="A336" s="79" t="s">
        <v>1044</v>
      </c>
      <c r="B336" s="82" t="s">
        <v>298</v>
      </c>
      <c r="C336" s="207">
        <v>835.91273490529704</v>
      </c>
      <c r="D336" s="153">
        <v>6621</v>
      </c>
      <c r="E336" s="84"/>
      <c r="F336" s="58">
        <f t="shared" si="20"/>
        <v>4.5032739015745595E-2</v>
      </c>
      <c r="G336" s="58">
        <f t="shared" si="21"/>
        <v>6.1564926309916779E-2</v>
      </c>
    </row>
    <row r="337" spans="1:7" customFormat="1" x14ac:dyDescent="0.3">
      <c r="A337" s="79" t="s">
        <v>1045</v>
      </c>
      <c r="B337" s="82" t="s">
        <v>299</v>
      </c>
      <c r="C337" s="159">
        <v>1281.7537517683922</v>
      </c>
      <c r="D337" s="160">
        <v>9935</v>
      </c>
      <c r="E337" s="84"/>
      <c r="F337" s="58">
        <f t="shared" si="20"/>
        <v>6.9051325306556235E-2</v>
      </c>
      <c r="G337" s="58">
        <f t="shared" si="21"/>
        <v>9.2379933981124179E-2</v>
      </c>
    </row>
    <row r="338" spans="1:7" customFormat="1" x14ac:dyDescent="0.3">
      <c r="A338" s="79" t="s">
        <v>1046</v>
      </c>
      <c r="B338" s="82" t="s">
        <v>300</v>
      </c>
      <c r="C338" s="207">
        <v>861.65888769566641</v>
      </c>
      <c r="D338" s="153">
        <v>5918</v>
      </c>
      <c r="E338" s="84"/>
      <c r="F338" s="58">
        <f t="shared" si="20"/>
        <v>4.6419749562246676E-2</v>
      </c>
      <c r="G338" s="58">
        <f t="shared" si="21"/>
        <v>5.5028127760472362E-2</v>
      </c>
    </row>
    <row r="339" spans="1:7" customFormat="1" x14ac:dyDescent="0.3">
      <c r="A339" s="79" t="s">
        <v>1047</v>
      </c>
      <c r="B339" s="82" t="s">
        <v>301</v>
      </c>
      <c r="C339" s="207">
        <v>713.5799527734689</v>
      </c>
      <c r="D339" s="153">
        <v>3892</v>
      </c>
      <c r="E339" s="84"/>
      <c r="F339" s="58">
        <f t="shared" si="20"/>
        <v>3.8442361790021411E-2</v>
      </c>
      <c r="G339" s="58">
        <f t="shared" si="21"/>
        <v>3.618950206890139E-2</v>
      </c>
    </row>
    <row r="340" spans="1:7" customFormat="1" x14ac:dyDescent="0.3">
      <c r="A340" s="208" t="s">
        <v>1048</v>
      </c>
      <c r="B340" s="210" t="s">
        <v>302</v>
      </c>
      <c r="C340" s="207">
        <v>709.58895575802535</v>
      </c>
      <c r="D340" s="153">
        <v>3564</v>
      </c>
      <c r="E340" s="223"/>
      <c r="F340" s="58">
        <f t="shared" si="20"/>
        <v>3.8227356659097732E-2</v>
      </c>
      <c r="G340" s="58">
        <f t="shared" si="21"/>
        <v>3.3139615974708263E-2</v>
      </c>
    </row>
    <row r="341" spans="1:7" customFormat="1" x14ac:dyDescent="0.3">
      <c r="A341" s="208" t="s">
        <v>1049</v>
      </c>
      <c r="B341" s="210" t="s">
        <v>1539</v>
      </c>
      <c r="C341" s="207">
        <v>1527.9132338207796</v>
      </c>
      <c r="D341" s="153">
        <v>8352</v>
      </c>
      <c r="E341" s="223"/>
      <c r="F341" s="58">
        <f t="shared" si="20"/>
        <v>8.2312560898058676E-2</v>
      </c>
      <c r="G341" s="58">
        <f t="shared" si="21"/>
        <v>7.7660514203356734E-2</v>
      </c>
    </row>
    <row r="342" spans="1:7" customFormat="1" x14ac:dyDescent="0.3">
      <c r="A342" s="208" t="s">
        <v>1050</v>
      </c>
      <c r="B342" s="208" t="s">
        <v>1540</v>
      </c>
      <c r="C342" s="212">
        <v>3731.5003907726195</v>
      </c>
      <c r="D342" s="225">
        <v>24194</v>
      </c>
      <c r="E342" s="224"/>
      <c r="F342" s="58">
        <f t="shared" si="20"/>
        <v>0.20102538963454572</v>
      </c>
      <c r="G342" s="58">
        <f t="shared" si="21"/>
        <v>0.22496629317959924</v>
      </c>
    </row>
    <row r="343" spans="1:7" customFormat="1" x14ac:dyDescent="0.3">
      <c r="A343" s="208" t="s">
        <v>1051</v>
      </c>
      <c r="B343" s="210" t="s">
        <v>1541</v>
      </c>
      <c r="C343" s="212">
        <v>6850.3516212020813</v>
      </c>
      <c r="D343" s="225">
        <v>32501</v>
      </c>
      <c r="E343" s="36"/>
      <c r="F343" s="58">
        <f t="shared" si="20"/>
        <v>0.36904581524126773</v>
      </c>
      <c r="G343" s="58">
        <f t="shared" si="21"/>
        <v>0.30220837788832583</v>
      </c>
    </row>
    <row r="344" spans="1:7" customFormat="1" x14ac:dyDescent="0.3">
      <c r="A344" s="208" t="s">
        <v>1536</v>
      </c>
      <c r="B344" s="210" t="s">
        <v>1542</v>
      </c>
      <c r="C344" s="212">
        <v>463.32412924318027</v>
      </c>
      <c r="D344" s="225">
        <v>1595</v>
      </c>
      <c r="E344" s="223"/>
      <c r="F344" s="58">
        <f t="shared" si="20"/>
        <v>2.4960445894235055E-2</v>
      </c>
      <c r="G344" s="58">
        <f t="shared" si="21"/>
        <v>1.4831000976335487E-2</v>
      </c>
    </row>
    <row r="345" spans="1:7" x14ac:dyDescent="0.3">
      <c r="A345" s="208" t="s">
        <v>1537</v>
      </c>
      <c r="B345" s="36" t="s">
        <v>668</v>
      </c>
      <c r="C345" s="207">
        <v>0.76012725000000003</v>
      </c>
      <c r="D345" s="153">
        <v>5</v>
      </c>
      <c r="F345" s="58">
        <f t="shared" si="20"/>
        <v>4.0949982741780447E-5</v>
      </c>
      <c r="G345" s="58">
        <f t="shared" si="21"/>
        <v>4.6492166070017203E-5</v>
      </c>
    </row>
    <row r="346" spans="1:7" x14ac:dyDescent="0.3">
      <c r="A346" s="208" t="s">
        <v>1538</v>
      </c>
      <c r="B346" s="36" t="s">
        <v>11</v>
      </c>
      <c r="C346" s="183">
        <f>SUM(C333:C345)</f>
        <v>18562.333830350006</v>
      </c>
      <c r="D346" s="184">
        <f>SUM(D333:D345)</f>
        <v>107545</v>
      </c>
      <c r="E346" s="223"/>
      <c r="F346" s="211">
        <f>SUM(F333:F345)</f>
        <v>1</v>
      </c>
      <c r="G346" s="211">
        <f>SUM(G333:G345)</f>
        <v>1.0000000000000002</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8423.9779873156203</v>
      </c>
      <c r="D358" s="153">
        <v>42219</v>
      </c>
      <c r="E358" s="84"/>
      <c r="F358" s="58">
        <f t="shared" ref="F358:F364" si="22">IF($C$365=0,"",IF(C358="[For completion]","",C358/$C$365))</f>
        <v>0.45382105851054938</v>
      </c>
      <c r="G358" s="58">
        <f t="shared" ref="G358:G364" si="23">IF($D$365=0,"",IF(D358="[For completion]","",D358/$D$365))</f>
        <v>0.39257055186201123</v>
      </c>
    </row>
    <row r="359" spans="1:7" customFormat="1" x14ac:dyDescent="0.3">
      <c r="A359" s="79" t="s">
        <v>1054</v>
      </c>
      <c r="B359" s="65" t="s">
        <v>670</v>
      </c>
      <c r="C359" s="207">
        <v>10138.355843034387</v>
      </c>
      <c r="D359" s="153">
        <v>65326</v>
      </c>
      <c r="E359" s="84"/>
      <c r="F359" s="58">
        <f t="shared" si="22"/>
        <v>0.54617894148945068</v>
      </c>
      <c r="G359" s="58">
        <f t="shared" si="23"/>
        <v>0.60742944813798871</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18562.333830350006</v>
      </c>
      <c r="D365" s="124">
        <f>SUM(D358:D364)</f>
        <v>107545</v>
      </c>
      <c r="E365" s="84"/>
      <c r="F365" s="125">
        <f>SUM(F358:F364)</f>
        <v>1</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8995.5371512540751</v>
      </c>
      <c r="D368" s="153">
        <v>51215</v>
      </c>
      <c r="E368" s="84"/>
      <c r="F368" s="58">
        <f>IF($C$372=0,"",IF(C368="[For completion]","",C368/$C$372))</f>
        <v>0.48461240022232954</v>
      </c>
      <c r="G368" s="58">
        <f>IF($D$372=0,"",IF(D368="[For completion]","",D368/$D$372))</f>
        <v>0.4762192570551862</v>
      </c>
    </row>
    <row r="369" spans="1:7" customFormat="1" x14ac:dyDescent="0.3">
      <c r="A369" s="79" t="s">
        <v>1063</v>
      </c>
      <c r="B369" s="65" t="s">
        <v>667</v>
      </c>
      <c r="C369" s="207">
        <v>9566.7966790959508</v>
      </c>
      <c r="D369" s="153">
        <v>56330</v>
      </c>
      <c r="E369" s="84"/>
      <c r="F369" s="58">
        <f>IF($C$372=0,"",IF(C369="[For completion]","",C369/$C$372))</f>
        <v>0.51538759977767035</v>
      </c>
      <c r="G369" s="58">
        <f>IF($D$372=0,"",IF(D369="[For completion]","",D369/$D$372))</f>
        <v>0.5237807429448138</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18562.333830350028</v>
      </c>
      <c r="D372" s="135">
        <f>SUM(D368:D371)</f>
        <v>107545</v>
      </c>
      <c r="E372" s="84"/>
      <c r="F372" s="141">
        <f>SUM(F368:F371)</f>
        <v>0.99999999999999989</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tabSelected="1" zoomScale="90" zoomScaleNormal="90" workbookViewId="0">
      <selection activeCell="D6" sqref="D6"/>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6" t="s">
        <v>662</v>
      </c>
      <c r="C6" s="237"/>
      <c r="D6" s="67"/>
      <c r="E6" s="16"/>
      <c r="F6" s="16"/>
      <c r="G6" s="16"/>
    </row>
    <row r="7" spans="1:7" x14ac:dyDescent="0.3">
      <c r="A7" s="12"/>
      <c r="B7" s="238" t="s">
        <v>313</v>
      </c>
      <c r="C7" s="239"/>
      <c r="D7" s="12"/>
      <c r="E7" s="12"/>
      <c r="F7" s="12"/>
      <c r="G7" s="12"/>
    </row>
    <row r="8" spans="1:7" x14ac:dyDescent="0.3">
      <c r="A8" s="12"/>
      <c r="B8" s="238" t="s">
        <v>314</v>
      </c>
      <c r="C8" s="240"/>
      <c r="D8" s="67"/>
      <c r="E8" s="12"/>
      <c r="F8" s="12"/>
      <c r="G8" s="12"/>
    </row>
    <row r="9" spans="1:7" x14ac:dyDescent="0.3">
      <c r="A9" s="12"/>
      <c r="B9" s="241" t="s">
        <v>1640</v>
      </c>
      <c r="C9" s="242"/>
      <c r="D9" s="67"/>
      <c r="E9" s="12"/>
      <c r="F9" s="12"/>
      <c r="G9" s="12"/>
    </row>
    <row r="10" spans="1:7" ht="15" thickBot="1" x14ac:dyDescent="0.35">
      <c r="A10" s="12"/>
      <c r="B10" s="238" t="s">
        <v>1639</v>
      </c>
      <c r="C10" s="243"/>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5" t="s">
        <v>654</v>
      </c>
      <c r="C14" s="235"/>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5639.8681612283253</v>
      </c>
      <c r="D16" s="146">
        <v>24755</v>
      </c>
      <c r="F16" s="58">
        <f>IF(OR('A1. EEM General Mortgage Assets'!$C$15=0,C16="[For completion]"),"",' B1. EEM Sust. Mortgage Assets '!C16/'A1. EEM General Mortgage Assets'!$C$15)</f>
        <v>0.30383400130467231</v>
      </c>
      <c r="G16" s="58">
        <f>IF(OR('A1. EEM General Mortgage Assets'!$F$28=0,D16="[For completion]"),"",' B1. EEM Sust. Mortgage Assets '!D16/'A1. EEM General Mortgage Assets'!$F$28)</f>
        <v>0.23089766070962206</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5639.8681612283253</v>
      </c>
      <c r="D18" s="62">
        <f>SUM(D16:D16)</f>
        <v>24755</v>
      </c>
      <c r="F18" s="58">
        <f>SUM(F16:F17)</f>
        <v>0.30383400130467231</v>
      </c>
      <c r="G18" s="58">
        <f>SUM(G16:G17)</f>
        <v>0.23089766070962206</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12.86203907</v>
      </c>
      <c r="D24" s="146">
        <v>94</v>
      </c>
      <c r="F24" s="82"/>
      <c r="G24" s="82"/>
    </row>
    <row r="25" spans="1:7" x14ac:dyDescent="0.3">
      <c r="A25" s="79" t="s">
        <v>320</v>
      </c>
      <c r="B25" s="76" t="s">
        <v>1238</v>
      </c>
      <c r="C25" s="209">
        <v>65.438592004002459</v>
      </c>
      <c r="D25" s="146">
        <v>208</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2837.75</v>
      </c>
      <c r="D32" s="143"/>
      <c r="F32" s="82"/>
      <c r="G32" s="82"/>
    </row>
    <row r="33" spans="1:7" x14ac:dyDescent="0.3">
      <c r="A33" s="79" t="s">
        <v>1244</v>
      </c>
      <c r="B33" s="76" t="s">
        <v>1245</v>
      </c>
      <c r="C33" s="209">
        <v>0</v>
      </c>
      <c r="D33" s="143"/>
      <c r="F33" s="82"/>
      <c r="G33" s="82"/>
    </row>
    <row r="34" spans="1:7" x14ac:dyDescent="0.3">
      <c r="A34" s="79" t="s">
        <v>1246</v>
      </c>
      <c r="B34" s="169" t="s">
        <v>1611</v>
      </c>
      <c r="C34" s="209">
        <v>541.58499039380752</v>
      </c>
      <c r="D34" s="209"/>
      <c r="F34" s="82"/>
      <c r="G34" s="82"/>
    </row>
    <row r="35" spans="1:7" x14ac:dyDescent="0.3">
      <c r="A35" s="79" t="s">
        <v>1247</v>
      </c>
      <c r="B35" s="199" t="s">
        <v>304</v>
      </c>
      <c r="C35" s="209">
        <v>2260.5331708345179</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5" t="s">
        <v>656</v>
      </c>
      <c r="C42" s="235"/>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5639.8681612283253</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5639.8681612283253</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24755</v>
      </c>
      <c r="D67" s="146" t="s">
        <v>149</v>
      </c>
      <c r="E67" s="36"/>
      <c r="F67" s="146">
        <f>C67</f>
        <v>24755</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1.7260113803582123E-3</v>
      </c>
      <c r="D75" s="146" t="s">
        <v>149</v>
      </c>
      <c r="E75" s="60"/>
      <c r="F75" s="149">
        <f>C75</f>
        <v>1.7260113803582123E-3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0.11956592477088714</v>
      </c>
      <c r="D138" s="149" t="s">
        <v>149</v>
      </c>
      <c r="E138" s="54"/>
      <c r="F138" s="54">
        <f>C138</f>
        <v>0.11956592477088714</v>
      </c>
      <c r="G138" s="46"/>
    </row>
    <row r="139" spans="1:7" x14ac:dyDescent="0.3">
      <c r="A139" s="36" t="s">
        <v>410</v>
      </c>
      <c r="B139" s="150" t="s">
        <v>1645</v>
      </c>
      <c r="C139" s="149">
        <v>3.9098439174356729E-2</v>
      </c>
      <c r="D139" s="149" t="s">
        <v>149</v>
      </c>
      <c r="E139" s="54"/>
      <c r="F139" s="187">
        <f t="shared" ref="F139:F153" si="4">C139</f>
        <v>3.9098439174356729E-2</v>
      </c>
      <c r="G139" s="46"/>
    </row>
    <row r="140" spans="1:7" x14ac:dyDescent="0.3">
      <c r="A140" s="36" t="s">
        <v>411</v>
      </c>
      <c r="B140" s="150" t="s">
        <v>1646</v>
      </c>
      <c r="C140" s="149">
        <v>2.9287428555817299E-2</v>
      </c>
      <c r="D140" s="149" t="s">
        <v>149</v>
      </c>
      <c r="E140" s="54"/>
      <c r="F140" s="187">
        <f t="shared" si="4"/>
        <v>2.9287428555817299E-2</v>
      </c>
      <c r="G140" s="46"/>
    </row>
    <row r="141" spans="1:7" x14ac:dyDescent="0.3">
      <c r="A141" s="36" t="s">
        <v>412</v>
      </c>
      <c r="B141" s="150" t="s">
        <v>1647</v>
      </c>
      <c r="C141" s="149">
        <v>2.2071410295848817E-2</v>
      </c>
      <c r="D141" s="149" t="s">
        <v>149</v>
      </c>
      <c r="E141" s="54"/>
      <c r="F141" s="187">
        <f t="shared" si="4"/>
        <v>2.2071410295848817E-2</v>
      </c>
      <c r="G141" s="46"/>
    </row>
    <row r="142" spans="1:7" x14ac:dyDescent="0.3">
      <c r="A142" s="36" t="s">
        <v>413</v>
      </c>
      <c r="B142" s="150" t="s">
        <v>1648</v>
      </c>
      <c r="C142" s="149">
        <v>4.974237220994604E-2</v>
      </c>
      <c r="D142" s="149" t="s">
        <v>149</v>
      </c>
      <c r="E142" s="54"/>
      <c r="F142" s="187">
        <f t="shared" si="4"/>
        <v>4.974237220994604E-2</v>
      </c>
      <c r="G142" s="46"/>
    </row>
    <row r="143" spans="1:7" x14ac:dyDescent="0.3">
      <c r="A143" s="36" t="s">
        <v>414</v>
      </c>
      <c r="B143" s="150" t="s">
        <v>1649</v>
      </c>
      <c r="C143" s="149">
        <v>8.6336590488703235E-2</v>
      </c>
      <c r="D143" s="149" t="s">
        <v>149</v>
      </c>
      <c r="E143" s="54"/>
      <c r="F143" s="187">
        <f t="shared" si="4"/>
        <v>8.6336590488703235E-2</v>
      </c>
      <c r="G143" s="46"/>
    </row>
    <row r="144" spans="1:7" x14ac:dyDescent="0.3">
      <c r="A144" s="36" t="s">
        <v>415</v>
      </c>
      <c r="B144" s="150" t="s">
        <v>1650</v>
      </c>
      <c r="C144" s="149">
        <v>0.26764469479396896</v>
      </c>
      <c r="D144" s="149" t="s">
        <v>149</v>
      </c>
      <c r="E144" s="54"/>
      <c r="F144" s="187">
        <f t="shared" si="4"/>
        <v>0.26764469479396896</v>
      </c>
      <c r="G144" s="46"/>
    </row>
    <row r="145" spans="1:7" x14ac:dyDescent="0.3">
      <c r="A145" s="36" t="s">
        <v>416</v>
      </c>
      <c r="B145" s="150" t="s">
        <v>1651</v>
      </c>
      <c r="C145" s="149">
        <v>1.0329002051593318E-2</v>
      </c>
      <c r="D145" s="149" t="s">
        <v>149</v>
      </c>
      <c r="E145" s="54"/>
      <c r="F145" s="187">
        <f t="shared" si="4"/>
        <v>1.0329002051593318E-2</v>
      </c>
      <c r="G145" s="46"/>
    </row>
    <row r="146" spans="1:7" x14ac:dyDescent="0.3">
      <c r="A146" s="36" t="s">
        <v>417</v>
      </c>
      <c r="B146" s="150" t="s">
        <v>1652</v>
      </c>
      <c r="C146" s="149">
        <v>2.7907467135848969E-2</v>
      </c>
      <c r="D146" s="149" t="s">
        <v>149</v>
      </c>
      <c r="E146" s="54"/>
      <c r="F146" s="187">
        <f t="shared" si="4"/>
        <v>2.7907467135848969E-2</v>
      </c>
      <c r="G146" s="46"/>
    </row>
    <row r="147" spans="1:7" x14ac:dyDescent="0.3">
      <c r="A147" s="36" t="s">
        <v>418</v>
      </c>
      <c r="B147" s="150" t="s">
        <v>1653</v>
      </c>
      <c r="C147" s="149">
        <v>1.9539684014454495E-2</v>
      </c>
      <c r="D147" s="149" t="s">
        <v>149</v>
      </c>
      <c r="E147" s="54"/>
      <c r="F147" s="187">
        <f t="shared" si="4"/>
        <v>1.9539684014454495E-2</v>
      </c>
      <c r="G147" s="46"/>
    </row>
    <row r="148" spans="1:7" x14ac:dyDescent="0.3">
      <c r="A148" s="36" t="s">
        <v>419</v>
      </c>
      <c r="B148" s="150" t="s">
        <v>1654</v>
      </c>
      <c r="C148" s="149">
        <v>7.5109744345481386E-2</v>
      </c>
      <c r="D148" s="149" t="s">
        <v>149</v>
      </c>
      <c r="E148" s="54"/>
      <c r="F148" s="187">
        <f t="shared" si="4"/>
        <v>7.5109744345481386E-2</v>
      </c>
      <c r="G148" s="46"/>
    </row>
    <row r="149" spans="1:7" x14ac:dyDescent="0.3">
      <c r="A149" s="36" t="s">
        <v>420</v>
      </c>
      <c r="B149" s="150" t="s">
        <v>1655</v>
      </c>
      <c r="C149" s="149">
        <v>9.2441021463178119E-2</v>
      </c>
      <c r="D149" s="149" t="s">
        <v>149</v>
      </c>
      <c r="E149" s="54"/>
      <c r="F149" s="187">
        <f t="shared" si="4"/>
        <v>9.2441021463178119E-2</v>
      </c>
      <c r="G149" s="46"/>
    </row>
    <row r="150" spans="1:7" x14ac:dyDescent="0.3">
      <c r="A150" s="36" t="s">
        <v>421</v>
      </c>
      <c r="B150" s="150" t="s">
        <v>1656</v>
      </c>
      <c r="C150" s="149">
        <v>8.9187832303344976E-3</v>
      </c>
      <c r="D150" s="149" t="s">
        <v>149</v>
      </c>
      <c r="E150" s="54"/>
      <c r="F150" s="187">
        <f t="shared" si="4"/>
        <v>8.9187832303344976E-3</v>
      </c>
      <c r="G150" s="46"/>
    </row>
    <row r="151" spans="1:7" x14ac:dyDescent="0.3">
      <c r="A151" s="36" t="s">
        <v>422</v>
      </c>
      <c r="B151" s="150" t="s">
        <v>1657</v>
      </c>
      <c r="C151" s="149">
        <v>2.5676896628345824E-2</v>
      </c>
      <c r="D151" s="149" t="s">
        <v>149</v>
      </c>
      <c r="E151" s="54"/>
      <c r="F151" s="187">
        <f t="shared" si="4"/>
        <v>2.5676896628345824E-2</v>
      </c>
      <c r="G151" s="46"/>
    </row>
    <row r="152" spans="1:7" x14ac:dyDescent="0.3">
      <c r="A152" s="36" t="s">
        <v>423</v>
      </c>
      <c r="B152" s="150" t="s">
        <v>1658</v>
      </c>
      <c r="C152" s="149">
        <v>9.562804509313419E-2</v>
      </c>
      <c r="D152" s="149" t="s">
        <v>149</v>
      </c>
      <c r="E152" s="54"/>
      <c r="F152" s="187">
        <f t="shared" si="4"/>
        <v>9.562804509313419E-2</v>
      </c>
      <c r="G152" s="46"/>
    </row>
    <row r="153" spans="1:7" x14ac:dyDescent="0.3">
      <c r="A153" s="36" t="s">
        <v>424</v>
      </c>
      <c r="B153" s="150" t="s">
        <v>1659</v>
      </c>
      <c r="C153" s="149">
        <v>3.0702495748107704E-2</v>
      </c>
      <c r="D153" s="149" t="s">
        <v>149</v>
      </c>
      <c r="E153" s="54"/>
      <c r="F153" s="187">
        <f t="shared" si="4"/>
        <v>3.0702495748107704E-2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0.1529967542408763</v>
      </c>
      <c r="D189" s="149" t="s">
        <v>149</v>
      </c>
      <c r="E189" s="55"/>
      <c r="F189" s="149">
        <f>C189</f>
        <v>0.1529967542408763</v>
      </c>
      <c r="G189" s="46"/>
    </row>
    <row r="190" spans="1:7" x14ac:dyDescent="0.3">
      <c r="A190" s="36" t="s">
        <v>460</v>
      </c>
      <c r="B190" s="36" t="s">
        <v>69</v>
      </c>
      <c r="C190" s="149">
        <v>0.84700324575912855</v>
      </c>
      <c r="D190" s="149" t="s">
        <v>149</v>
      </c>
      <c r="E190" s="55"/>
      <c r="F190" s="149">
        <f t="shared" ref="F190:F191" si="5">C190</f>
        <v>0.84700324575912855</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2.3548721048172905E-2</v>
      </c>
      <c r="D209" s="149" t="s">
        <v>149</v>
      </c>
      <c r="E209" s="55"/>
      <c r="F209" s="149">
        <f>C209</f>
        <v>2.3548721048172905E-2</v>
      </c>
      <c r="G209" s="46"/>
    </row>
    <row r="210" spans="1:7" x14ac:dyDescent="0.3">
      <c r="A210" s="36" t="s">
        <v>478</v>
      </c>
      <c r="B210" s="47" t="s">
        <v>74</v>
      </c>
      <c r="C210" s="149">
        <v>2.5456894008055328E-2</v>
      </c>
      <c r="D210" s="149" t="s">
        <v>149</v>
      </c>
      <c r="E210" s="55"/>
      <c r="F210" s="149">
        <f t="shared" ref="F210:F213" si="7">C210</f>
        <v>2.5456894008055328E-2</v>
      </c>
      <c r="G210" s="46"/>
    </row>
    <row r="211" spans="1:7" x14ac:dyDescent="0.3">
      <c r="A211" s="36" t="s">
        <v>479</v>
      </c>
      <c r="B211" s="47" t="s">
        <v>75</v>
      </c>
      <c r="C211" s="149">
        <v>3.9268109659458199E-2</v>
      </c>
      <c r="D211" s="149" t="s">
        <v>149</v>
      </c>
      <c r="E211" s="54"/>
      <c r="F211" s="149">
        <f t="shared" si="7"/>
        <v>3.9268109659458199E-2</v>
      </c>
      <c r="G211" s="46"/>
    </row>
    <row r="212" spans="1:7" x14ac:dyDescent="0.3">
      <c r="A212" s="36" t="s">
        <v>480</v>
      </c>
      <c r="B212" s="47" t="s">
        <v>76</v>
      </c>
      <c r="C212" s="149">
        <v>0.44307579821474652</v>
      </c>
      <c r="D212" s="149" t="s">
        <v>149</v>
      </c>
      <c r="E212" s="54"/>
      <c r="F212" s="149">
        <f t="shared" si="7"/>
        <v>0.44307579821474652</v>
      </c>
      <c r="G212" s="46"/>
    </row>
    <row r="213" spans="1:7" x14ac:dyDescent="0.3">
      <c r="A213" s="36" t="s">
        <v>481</v>
      </c>
      <c r="B213" s="47" t="s">
        <v>77</v>
      </c>
      <c r="C213" s="149">
        <v>0.46865047706957497</v>
      </c>
      <c r="D213" s="149" t="s">
        <v>149</v>
      </c>
      <c r="E213" s="54"/>
      <c r="F213" s="149">
        <f t="shared" si="7"/>
        <v>0.46865047706957497</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1.9426144329611201E-3</v>
      </c>
      <c r="D219" s="149" t="s">
        <v>149</v>
      </c>
      <c r="E219" s="55"/>
      <c r="F219" s="149">
        <f>C219</f>
        <v>1.9426144329611201E-3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227.8274353152222</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2277.1019375067585</v>
      </c>
      <c r="D232" s="146">
        <v>14827</v>
      </c>
      <c r="E232" s="49"/>
      <c r="F232" s="58">
        <f>IF($C$256=0,"",IF(C232="[for completion]","",IF(C232="","",C232/$C$256)))</f>
        <v>0.40375091622900905</v>
      </c>
      <c r="G232" s="58">
        <f>IF($D$256=0,"",IF(D232="[for completion]","",IF(D232="","",D232/$D$256)))</f>
        <v>0.59894970712987272</v>
      </c>
    </row>
    <row r="233" spans="1:7" x14ac:dyDescent="0.3">
      <c r="A233" s="36" t="s">
        <v>485</v>
      </c>
      <c r="B233" s="150" t="s">
        <v>1661</v>
      </c>
      <c r="C233" s="209">
        <v>2969.2089223611897</v>
      </c>
      <c r="D233" s="146">
        <v>9266</v>
      </c>
      <c r="E233" s="49"/>
      <c r="F233" s="58">
        <f>IF($C$256=0,"",IF(C233="[for completion]","",IF(C233="","",C233/$C$256)))</f>
        <v>0.52646778922479431</v>
      </c>
      <c r="G233" s="58">
        <f t="shared" ref="G233:G255" si="8">IF($D$256=0,"",IF(D233="[for completion]","",IF(D233="","",D233/$D$256)))</f>
        <v>0.3743082205615027</v>
      </c>
    </row>
    <row r="234" spans="1:7" x14ac:dyDescent="0.3">
      <c r="A234" s="36" t="s">
        <v>486</v>
      </c>
      <c r="B234" s="150" t="s">
        <v>1662</v>
      </c>
      <c r="C234" s="209">
        <v>390.34784058039031</v>
      </c>
      <c r="D234" s="146">
        <v>659</v>
      </c>
      <c r="E234" s="49"/>
      <c r="F234" s="58">
        <f t="shared" ref="F234:F255" si="9">IF($C$256=0,"",IF(C234="[for completion]","",IF(C234="","",C234/$C$256)))</f>
        <v>6.9212227914096175E-2</v>
      </c>
      <c r="G234" s="58">
        <f t="shared" si="8"/>
        <v>2.6620884669763683E-2</v>
      </c>
    </row>
    <row r="235" spans="1:7" x14ac:dyDescent="0.3">
      <c r="A235" s="36" t="s">
        <v>487</v>
      </c>
      <c r="B235" s="150" t="s">
        <v>1663</v>
      </c>
      <c r="C235" s="209">
        <v>3.2094607800000001</v>
      </c>
      <c r="D235" s="146">
        <v>3</v>
      </c>
      <c r="E235" s="49"/>
      <c r="F235" s="58">
        <f t="shared" si="9"/>
        <v>5.6906663210031373E-4</v>
      </c>
      <c r="G235" s="58">
        <f>IF($D$256=0,"",IF(D235="[for completion]","",IF(D235="","",D235/$D$256)))</f>
        <v>1.211876388608362E-4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5639.868161228339</v>
      </c>
      <c r="D256" s="62">
        <f>SUM(D232:D255)</f>
        <v>24755</v>
      </c>
      <c r="E256" s="42"/>
      <c r="F256" s="63">
        <f>SUM(F232:F255)</f>
        <v>0.99999999999999989</v>
      </c>
      <c r="G256" s="63">
        <f>SUM(G232:G255)</f>
        <v>0.99999999999999989</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0.39139888599871936</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2853.5693345934351</v>
      </c>
      <c r="D283" s="146">
        <v>15799</v>
      </c>
      <c r="E283" s="36"/>
      <c r="F283" s="58">
        <f>IF($C$291=0,"",IF(C283="[Mark as ND1 if not relevant]","",C283/$C$291))</f>
        <v>0.50596383692272984</v>
      </c>
      <c r="G283" s="58">
        <f>IF($D$291=0,"",IF(D283="[Mark as ND1 if not relevant]","",D283/$D$291))</f>
        <v>0.63821450212078368</v>
      </c>
    </row>
    <row r="284" spans="1:7" x14ac:dyDescent="0.3">
      <c r="A284" s="36" t="s">
        <v>517</v>
      </c>
      <c r="B284" s="36" t="s">
        <v>90</v>
      </c>
      <c r="C284" s="209">
        <v>1693.0327367574546</v>
      </c>
      <c r="D284" s="146">
        <v>5768</v>
      </c>
      <c r="E284" s="36"/>
      <c r="F284" s="58">
        <f>IF($C$291=0,"",IF(C284="[Mark as ND1 if not relevant]","",C284/$C$291))</f>
        <v>0.30019012649911253</v>
      </c>
      <c r="G284" s="58">
        <f t="shared" ref="G284:G290" si="14">IF($D$291=0,"",IF(D284="[Mark as ND1 if not relevant]","",D284/$D$291))</f>
        <v>0.23300343364976772</v>
      </c>
    </row>
    <row r="285" spans="1:7" x14ac:dyDescent="0.3">
      <c r="A285" s="36" t="s">
        <v>518</v>
      </c>
      <c r="B285" s="36" t="s">
        <v>91</v>
      </c>
      <c r="C285" s="209">
        <v>839.38050876745649</v>
      </c>
      <c r="D285" s="146">
        <v>2463</v>
      </c>
      <c r="E285" s="36"/>
      <c r="F285" s="58">
        <f t="shared" ref="F285:F290" si="15">IF($C$291=0,"",IF(C285="[Mark as ND1 if not relevant]","",C285/$C$291))</f>
        <v>0.14882981033809164</v>
      </c>
      <c r="G285" s="58">
        <f t="shared" si="14"/>
        <v>9.9495051504746509E-2</v>
      </c>
    </row>
    <row r="286" spans="1:7" x14ac:dyDescent="0.3">
      <c r="A286" s="36" t="s">
        <v>519</v>
      </c>
      <c r="B286" s="36" t="s">
        <v>92</v>
      </c>
      <c r="C286" s="209">
        <v>175.98899584999992</v>
      </c>
      <c r="D286" s="146">
        <v>487</v>
      </c>
      <c r="E286" s="36"/>
      <c r="F286" s="58">
        <f t="shared" si="15"/>
        <v>3.1204452093374829E-2</v>
      </c>
      <c r="G286" s="58">
        <f t="shared" si="14"/>
        <v>1.9672793375075742E-2</v>
      </c>
    </row>
    <row r="287" spans="1:7" x14ac:dyDescent="0.3">
      <c r="A287" s="36" t="s">
        <v>520</v>
      </c>
      <c r="B287" s="36" t="s">
        <v>93</v>
      </c>
      <c r="C287" s="209">
        <v>64.414209779999979</v>
      </c>
      <c r="D287" s="146">
        <v>198</v>
      </c>
      <c r="E287" s="36"/>
      <c r="F287" s="58">
        <f>IF($C$291=0,"",IF(C287="[Mark as ND1 if not relevant]","",C287/$C$291))</f>
        <v>1.1421226159650293E-2</v>
      </c>
      <c r="G287" s="58">
        <f>IF($D$291=0,"",IF(D287="[Mark as ND1 if not relevant]","",D287/$D$291))</f>
        <v>7.9983841648151883E-3</v>
      </c>
    </row>
    <row r="288" spans="1:7" x14ac:dyDescent="0.3">
      <c r="A288" s="36" t="s">
        <v>582</v>
      </c>
      <c r="B288" s="36" t="s">
        <v>94</v>
      </c>
      <c r="C288" s="209">
        <v>13.482375479999996</v>
      </c>
      <c r="D288" s="146">
        <v>40</v>
      </c>
      <c r="E288" s="36"/>
      <c r="F288" s="58">
        <f t="shared" si="15"/>
        <v>2.3905479870408135E-3</v>
      </c>
      <c r="G288" s="58">
        <f t="shared" si="14"/>
        <v>1.6158351848111492E-3</v>
      </c>
    </row>
    <row r="289" spans="1:7" x14ac:dyDescent="0.3">
      <c r="A289" s="36" t="s">
        <v>583</v>
      </c>
      <c r="B289" s="36" t="s">
        <v>95</v>
      </c>
      <c r="C289" s="209">
        <v>0</v>
      </c>
      <c r="D289" s="146">
        <v>0</v>
      </c>
      <c r="E289" s="36"/>
      <c r="F289" s="58">
        <f t="shared" si="15"/>
        <v>0</v>
      </c>
      <c r="G289" s="58">
        <f t="shared" si="14"/>
        <v>0</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5639.8681612283463</v>
      </c>
      <c r="D291" s="61">
        <f>SUM(D283:D290)</f>
        <v>24755</v>
      </c>
      <c r="E291" s="36"/>
      <c r="F291" s="58">
        <f>SUM(F283:F290)</f>
        <v>1</v>
      </c>
      <c r="G291" s="58">
        <f>SUM(G283:G290)</f>
        <v>1</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48.376498199999993</v>
      </c>
      <c r="D326" s="153">
        <v>164</v>
      </c>
      <c r="E326" s="84"/>
      <c r="F326" s="119">
        <f>IF($C$344=0,"",IF(C326="[for completion]","",C326/$C$344))</f>
        <v>8.5775938048636736E-3</v>
      </c>
      <c r="G326" s="119">
        <f>IF($D$344=0,"",IF(D326="[for completion]","",D326/$D$344))</f>
        <v>6.6131698858824953E-3</v>
      </c>
    </row>
    <row r="327" spans="1:7" x14ac:dyDescent="0.3">
      <c r="A327" s="12" t="s">
        <v>535</v>
      </c>
      <c r="B327" s="157" t="s">
        <v>1665</v>
      </c>
      <c r="C327" s="207">
        <v>15.742296710000002</v>
      </c>
      <c r="D327" s="153">
        <v>54</v>
      </c>
      <c r="E327" s="84"/>
      <c r="F327" s="119">
        <f t="shared" ref="F327:F343" si="18">IF($C$344=0,"",IF(C327="[for completion]","",C327/$C$344))</f>
        <v>2.7912526073253854E-3</v>
      </c>
      <c r="G327" s="119">
        <f>IF($D$344=0,"",IF(D327="[for completion]","",D327/$D$344))</f>
        <v>2.1775071575466753E-3</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5575.7493663183286</v>
      </c>
      <c r="D343" s="153">
        <v>24581</v>
      </c>
      <c r="E343" s="84"/>
      <c r="F343" s="119">
        <f t="shared" si="18"/>
        <v>0.98863115358781084</v>
      </c>
      <c r="G343" s="119">
        <f t="shared" si="19"/>
        <v>0.99120932295657083</v>
      </c>
    </row>
    <row r="344" spans="1:7" x14ac:dyDescent="0.3">
      <c r="A344" s="12" t="s">
        <v>612</v>
      </c>
      <c r="B344" s="82" t="s">
        <v>11</v>
      </c>
      <c r="C344" s="123">
        <f>SUM(C326:C343)</f>
        <v>5639.868161228329</v>
      </c>
      <c r="D344" s="124">
        <f>SUM(D326:D343)</f>
        <v>24799</v>
      </c>
      <c r="E344" s="84"/>
      <c r="F344" s="119">
        <f>SUM(F326:F343)</f>
        <v>0.99999999999999989</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15.503626170000002</v>
      </c>
      <c r="D349" s="163">
        <v>53</v>
      </c>
      <c r="E349" s="84"/>
      <c r="F349" s="119">
        <f>IF($C$367=0,"",IF(C349="[for completion]","",C349/$C$367))</f>
        <v>2.7489341464718583E-3</v>
      </c>
      <c r="G349" s="119">
        <f>IF($D$367=0,"",IF(D349="[for completion]","",D349/$D$367))</f>
        <v>2.1371829509254404E-3</v>
      </c>
    </row>
    <row r="350" spans="1:7" x14ac:dyDescent="0.3">
      <c r="A350" s="12" t="s">
        <v>548</v>
      </c>
      <c r="B350" s="157" t="s">
        <v>1667</v>
      </c>
      <c r="C350" s="207">
        <v>494.77343655318026</v>
      </c>
      <c r="D350" s="163">
        <v>1705</v>
      </c>
      <c r="E350" s="84"/>
      <c r="F350" s="119">
        <f t="shared" ref="F350:F366" si="20">IF($C$367=0,"",IF(C350="[for completion]","",C350/$C$367))</f>
        <v>8.7727837319768423E-2</v>
      </c>
      <c r="G350" s="119">
        <f t="shared" ref="G350:G366" si="21">IF($D$367=0,"",IF(D350="[for completion]","",D350/$D$367))</f>
        <v>6.8752772289205205E-2</v>
      </c>
    </row>
    <row r="351" spans="1:7" x14ac:dyDescent="0.3">
      <c r="A351" s="12" t="s">
        <v>549</v>
      </c>
      <c r="B351" s="157" t="s">
        <v>1668</v>
      </c>
      <c r="C351" s="207">
        <v>2357.7589223354917</v>
      </c>
      <c r="D351" s="163">
        <v>11227</v>
      </c>
      <c r="E351" s="84"/>
      <c r="F351" s="119">
        <f t="shared" si="20"/>
        <v>0.41805213436442928</v>
      </c>
      <c r="G351" s="119">
        <f t="shared" si="21"/>
        <v>0.45271986773660228</v>
      </c>
    </row>
    <row r="352" spans="1:7" x14ac:dyDescent="0.3">
      <c r="A352" s="12" t="s">
        <v>550</v>
      </c>
      <c r="B352" s="157" t="s">
        <v>1669</v>
      </c>
      <c r="C352" s="207">
        <v>2771.4707046896569</v>
      </c>
      <c r="D352" s="163">
        <v>11811</v>
      </c>
      <c r="E352" s="84"/>
      <c r="F352" s="119">
        <f t="shared" si="20"/>
        <v>0.4914070019831896</v>
      </c>
      <c r="G352" s="119">
        <f t="shared" si="21"/>
        <v>0.47626920440340337</v>
      </c>
    </row>
    <row r="353" spans="1:7" x14ac:dyDescent="0.3">
      <c r="A353" s="12" t="s">
        <v>551</v>
      </c>
      <c r="B353" s="157" t="s">
        <v>1670</v>
      </c>
      <c r="C353" s="207">
        <v>0.14166444</v>
      </c>
      <c r="D353" s="163">
        <v>2</v>
      </c>
      <c r="E353" s="84"/>
      <c r="F353" s="119">
        <f t="shared" si="20"/>
        <v>2.5118395669934661E-5</v>
      </c>
      <c r="G353" s="119">
        <f t="shared" si="21"/>
        <v>8.064841324246945E-5</v>
      </c>
    </row>
    <row r="354" spans="1:7" x14ac:dyDescent="0.3">
      <c r="A354" s="12" t="s">
        <v>613</v>
      </c>
      <c r="B354" s="157" t="s">
        <v>1671</v>
      </c>
      <c r="C354" s="207">
        <v>0.21980704000000001</v>
      </c>
      <c r="D354" s="163">
        <v>1</v>
      </c>
      <c r="E354" s="84"/>
      <c r="F354" s="119">
        <f t="shared" si="20"/>
        <v>3.8973790471039557E-5</v>
      </c>
      <c r="G354" s="119">
        <f t="shared" si="21"/>
        <v>4.0324206621234725E-5</v>
      </c>
    </row>
    <row r="355" spans="1:7" x14ac:dyDescent="0.3">
      <c r="A355" s="12" t="s">
        <v>614</v>
      </c>
      <c r="B355" s="157" t="s">
        <v>1672</v>
      </c>
      <c r="C355" s="163">
        <v>0</v>
      </c>
      <c r="D355" s="163">
        <v>0</v>
      </c>
      <c r="E355" s="84"/>
      <c r="F355" s="119">
        <f t="shared" si="20"/>
        <v>0</v>
      </c>
      <c r="G355" s="119">
        <f t="shared" si="21"/>
        <v>0</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5639.8681612283281</v>
      </c>
      <c r="D367" s="124">
        <f>SUM(D349:D366)</f>
        <v>24799</v>
      </c>
      <c r="E367" s="84"/>
      <c r="F367" s="119">
        <f>SUM(F349:F366)</f>
        <v>1.0000000000000002</v>
      </c>
      <c r="G367" s="119">
        <f>SUM(G349:G366)</f>
        <v>1</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v>
      </c>
      <c r="D372" s="163">
        <v>0</v>
      </c>
      <c r="E372" s="84"/>
      <c r="F372" s="182">
        <f t="shared" ref="F372:F383" si="22">IF($C$384=0,"",IF(C372="[for completion]","",C372/$C$384))</f>
        <v>0</v>
      </c>
      <c r="G372" s="182">
        <f t="shared" ref="G372:G383" si="23">IF($D$384=0,"",IF(D372="[for completion]","",D372/$D$384))</f>
        <v>0</v>
      </c>
    </row>
    <row r="373" spans="1:7" x14ac:dyDescent="0.3">
      <c r="A373" s="12" t="s">
        <v>556</v>
      </c>
      <c r="B373" s="82" t="s">
        <v>1269</v>
      </c>
      <c r="C373" s="207">
        <v>0.35990852000000001</v>
      </c>
      <c r="D373" s="163">
        <v>1</v>
      </c>
      <c r="E373" s="84"/>
      <c r="F373" s="182">
        <f t="shared" si="22"/>
        <v>6.3815059095568348E-5</v>
      </c>
      <c r="G373" s="182">
        <f t="shared" si="23"/>
        <v>4.0324206621234725E-5</v>
      </c>
    </row>
    <row r="374" spans="1:7" x14ac:dyDescent="0.3">
      <c r="A374" s="12" t="s">
        <v>618</v>
      </c>
      <c r="B374" s="82" t="s">
        <v>298</v>
      </c>
      <c r="C374" s="207">
        <v>0.35135414000000004</v>
      </c>
      <c r="D374" s="163">
        <v>1</v>
      </c>
      <c r="E374" s="84"/>
      <c r="F374" s="182">
        <f t="shared" si="22"/>
        <v>6.2298289597513835E-5</v>
      </c>
      <c r="G374" s="182">
        <f t="shared" si="23"/>
        <v>4.0324206621234725E-5</v>
      </c>
    </row>
    <row r="375" spans="1:7" x14ac:dyDescent="0.3">
      <c r="A375" s="12" t="s">
        <v>619</v>
      </c>
      <c r="B375" s="82" t="s">
        <v>299</v>
      </c>
      <c r="C375" s="207">
        <v>0</v>
      </c>
      <c r="D375" s="163">
        <v>0</v>
      </c>
      <c r="E375" s="84"/>
      <c r="F375" s="182">
        <f t="shared" si="22"/>
        <v>0</v>
      </c>
      <c r="G375" s="182">
        <f t="shared" si="23"/>
        <v>0</v>
      </c>
    </row>
    <row r="376" spans="1:7" x14ac:dyDescent="0.3">
      <c r="A376" s="12" t="s">
        <v>620</v>
      </c>
      <c r="B376" s="82" t="s">
        <v>300</v>
      </c>
      <c r="C376" s="207">
        <v>0.27105074000000001</v>
      </c>
      <c r="D376" s="163">
        <v>1</v>
      </c>
      <c r="E376" s="84"/>
      <c r="F376" s="182">
        <f t="shared" si="22"/>
        <v>4.8059765273124216E-5</v>
      </c>
      <c r="G376" s="182">
        <f t="shared" si="23"/>
        <v>4.0324206621234725E-5</v>
      </c>
    </row>
    <row r="377" spans="1:7" x14ac:dyDescent="0.3">
      <c r="A377" s="12" t="s">
        <v>675</v>
      </c>
      <c r="B377" s="82" t="s">
        <v>301</v>
      </c>
      <c r="C377" s="207">
        <v>0</v>
      </c>
      <c r="D377" s="163">
        <v>0</v>
      </c>
      <c r="E377" s="84"/>
      <c r="F377" s="182">
        <f t="shared" si="22"/>
        <v>0</v>
      </c>
      <c r="G377" s="182">
        <f t="shared" si="23"/>
        <v>0</v>
      </c>
    </row>
    <row r="378" spans="1:7" x14ac:dyDescent="0.3">
      <c r="A378" s="12" t="s">
        <v>676</v>
      </c>
      <c r="B378" s="82" t="s">
        <v>302</v>
      </c>
      <c r="C378" s="207">
        <v>0.68823611000000007</v>
      </c>
      <c r="D378" s="163">
        <v>2</v>
      </c>
      <c r="E378" s="84"/>
      <c r="F378" s="182">
        <f t="shared" si="22"/>
        <v>1.2203053162329718E-4</v>
      </c>
      <c r="G378" s="182">
        <f t="shared" si="23"/>
        <v>8.064841324246945E-5</v>
      </c>
    </row>
    <row r="379" spans="1:7" x14ac:dyDescent="0.3">
      <c r="A379" s="191" t="s">
        <v>1180</v>
      </c>
      <c r="B379" s="210" t="s">
        <v>1552</v>
      </c>
      <c r="C379" s="229">
        <v>2.29791663</v>
      </c>
      <c r="D379" s="231">
        <v>7</v>
      </c>
      <c r="E379" s="223"/>
      <c r="F379" s="171">
        <f t="shared" si="22"/>
        <v>4.0744155081446606E-4</v>
      </c>
      <c r="G379" s="171">
        <f t="shared" si="23"/>
        <v>2.8226944634864308E-4</v>
      </c>
    </row>
    <row r="380" spans="1:7" x14ac:dyDescent="0.3">
      <c r="A380" s="191" t="s">
        <v>1181</v>
      </c>
      <c r="B380" s="208" t="s">
        <v>1540</v>
      </c>
      <c r="C380" s="59">
        <v>2.5796270099999998</v>
      </c>
      <c r="D380" s="208">
        <v>11</v>
      </c>
      <c r="E380" s="224"/>
      <c r="F380" s="171">
        <f t="shared" si="22"/>
        <v>4.5739136736100129E-4</v>
      </c>
      <c r="G380" s="171">
        <f t="shared" si="23"/>
        <v>4.4356627283358201E-4</v>
      </c>
    </row>
    <row r="381" spans="1:7" x14ac:dyDescent="0.3">
      <c r="A381" s="191" t="s">
        <v>1182</v>
      </c>
      <c r="B381" s="208" t="s">
        <v>1541</v>
      </c>
      <c r="C381" s="59">
        <v>5169.9959388351454</v>
      </c>
      <c r="D381" s="208">
        <v>23181</v>
      </c>
      <c r="E381" s="223"/>
      <c r="F381" s="171">
        <f t="shared" si="22"/>
        <v>0.91668737478238416</v>
      </c>
      <c r="G381" s="171">
        <f>IF($D$384=0,"",IF(D381="[for completion]","",D381/$D$384))</f>
        <v>0.93475543368684222</v>
      </c>
    </row>
    <row r="382" spans="1:7" s="177" customFormat="1" x14ac:dyDescent="0.3">
      <c r="A382" s="191" t="s">
        <v>1567</v>
      </c>
      <c r="B382" s="210" t="s">
        <v>1542</v>
      </c>
      <c r="C382" s="59">
        <v>463.32412924318027</v>
      </c>
      <c r="D382" s="208">
        <v>1595</v>
      </c>
      <c r="E382" s="223"/>
      <c r="F382" s="171">
        <f t="shared" si="22"/>
        <v>8.2151588653850971E-2</v>
      </c>
      <c r="G382" s="171">
        <f t="shared" si="23"/>
        <v>6.431710956086939E-2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5639.8681612283253</v>
      </c>
      <c r="D384" s="184">
        <f>SUM(D371:D383)</f>
        <v>24799</v>
      </c>
      <c r="E384" s="223"/>
      <c r="F384" s="171">
        <f>SUM(F371:F383)</f>
        <v>1</v>
      </c>
      <c r="G384" s="171">
        <f>SUM(G371:G383)</f>
        <v>1</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2920.5697069428375</v>
      </c>
      <c r="D396" s="153">
        <v>12347</v>
      </c>
      <c r="E396" s="84"/>
      <c r="F396" s="119">
        <f>IF($C$403=0,"",IF(C396="[for completion]","",C396/$C$403))</f>
        <v>0.51784361326395889</v>
      </c>
      <c r="G396" s="119">
        <f>IF($D$403=0,"",IF(D396="[for completion]","",D396/$D$403))</f>
        <v>0.49788297915238516</v>
      </c>
    </row>
    <row r="397" spans="1:7" x14ac:dyDescent="0.3">
      <c r="A397" s="12" t="s">
        <v>678</v>
      </c>
      <c r="B397" s="65" t="s">
        <v>670</v>
      </c>
      <c r="C397" s="207">
        <v>2719.2984542854906</v>
      </c>
      <c r="D397" s="153">
        <v>12452</v>
      </c>
      <c r="E397" s="84"/>
      <c r="F397" s="119">
        <f t="shared" ref="F397:F402" si="24">IF($C$403=0,"",IF(C397="[for completion]","",C397/$C$403))</f>
        <v>0.48215638673604105</v>
      </c>
      <c r="G397" s="119">
        <f t="shared" ref="G397:G402" si="25">IF($D$403=0,"",IF(D397="[for completion]","",D397/$D$403))</f>
        <v>0.50211702084761478</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5639.8681612283281</v>
      </c>
      <c r="D403" s="124">
        <f>SUM(D396:D402)</f>
        <v>24799</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4733.3008097725569</v>
      </c>
      <c r="D406" s="153">
        <v>21368</v>
      </c>
      <c r="E406" s="84"/>
      <c r="F406" s="119">
        <f>IF($C$410=0,"",IF(C406="[for completion]","",C406/$C$410))</f>
        <v>0.83925735043098415</v>
      </c>
      <c r="G406" s="119">
        <f>IF($D$410=0,"",IF(D406="[for completion]","",D406/$D$410))</f>
        <v>0.8616476470825436</v>
      </c>
    </row>
    <row r="407" spans="1:7" x14ac:dyDescent="0.3">
      <c r="A407" s="12" t="s">
        <v>1187</v>
      </c>
      <c r="B407" s="65" t="s">
        <v>667</v>
      </c>
      <c r="C407" s="207">
        <v>906.56735145577557</v>
      </c>
      <c r="D407" s="153">
        <v>3431</v>
      </c>
      <c r="E407" s="84"/>
      <c r="F407" s="119">
        <f>IF($C$410=0,"",IF(C407="[for completion]","",C407/$C$410))</f>
        <v>0.16074264956901582</v>
      </c>
      <c r="G407" s="119">
        <f>IF($D$410=0,"",IF(D407="[for completion]","",D407/$D$410))</f>
        <v>0.13835235291745634</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5639.8681612283326</v>
      </c>
      <c r="D410" s="124">
        <f>SUM(D406:D409)</f>
        <v>24799</v>
      </c>
      <c r="E410" s="84"/>
      <c r="F410" s="119">
        <f>SUM(F406:F409)</f>
        <v>1</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6" t="s">
        <v>1592</v>
      </c>
      <c r="C5" s="237"/>
      <c r="D5" s="180"/>
      <c r="E5" s="197"/>
      <c r="F5" s="197"/>
      <c r="G5" s="197"/>
    </row>
    <row r="6" spans="1:7" ht="18.75" customHeight="1" x14ac:dyDescent="0.3">
      <c r="A6" s="195"/>
      <c r="B6" s="238" t="s">
        <v>1612</v>
      </c>
      <c r="C6" s="239"/>
      <c r="D6" s="195"/>
      <c r="E6" s="195"/>
      <c r="F6" s="195"/>
      <c r="G6" s="195"/>
    </row>
    <row r="7" spans="1:7" x14ac:dyDescent="0.3">
      <c r="A7" s="195"/>
      <c r="B7" s="238" t="s">
        <v>1618</v>
      </c>
      <c r="C7" s="239"/>
      <c r="D7" s="180"/>
      <c r="E7" s="195"/>
      <c r="F7" s="195"/>
      <c r="G7" s="195"/>
    </row>
    <row r="8" spans="1:7" x14ac:dyDescent="0.3">
      <c r="A8" s="195"/>
      <c r="B8" s="241"/>
      <c r="C8" s="242"/>
      <c r="D8" s="180"/>
      <c r="E8" s="195"/>
      <c r="F8" s="195"/>
      <c r="G8" s="195"/>
    </row>
    <row r="9" spans="1:7" ht="15" thickBot="1" x14ac:dyDescent="0.35">
      <c r="A9" s="195"/>
      <c r="B9" s="238"/>
      <c r="C9" s="243"/>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4" t="s">
        <v>1618</v>
      </c>
      <c r="C35" s="244"/>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2023-04-21T14:07:04Z</dcterms:modified>
</cp:coreProperties>
</file>