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TT\2025\11\"/>
    </mc:Choice>
  </mc:AlternateContent>
  <xr:revisionPtr revIDLastSave="0" documentId="13_ncr:1_{960978E5-6A6A-49D6-B47E-A3C14F9161E3}" xr6:coauthVersionLast="36" xr6:coauthVersionMax="47"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18" i="8" l="1"/>
  <c r="C126" i="8"/>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49" i="19"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C307" i="8"/>
  <c r="C295" i="8"/>
  <c r="D295" i="8"/>
  <c r="D307"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<sst xmlns="http://schemas.openxmlformats.org/spreadsheetml/2006/main" count="5291" uniqueCount="3036">
  <si>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</si>
  <si>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</si>
  <si>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</si>
  <si>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</si>
  <si>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</si>
  <si>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</si>
  <si>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</si>
  <si>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</si>
  <si>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</si>
  <si>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</si>
  <si>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</si>
  <si>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</si>
  <si>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</si>
  <si>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</si>
  <si>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</si>
  <si>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</si>
  <si>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</si>
  <si>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</si>
  <si>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</si>
  <si>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</si>
  <si>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</si>
  <si>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</si>
  <si>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</si>
  <si>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</si>
  <si>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</si>
  <si>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</si>
  <si>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</si>
  <si>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</si>
  <si>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</si>
  <si>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</si>
  <si>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</si>
  <si>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</si>
  <si>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</si>
  <si>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</si>
  <si>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</si>
  <si>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</si>
  <si>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</si>
  <si>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</si>
  <si>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</si>
  <si>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</si>
  <si>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</si>
  <si>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</si>
  <si>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</si>
  <si>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</si>
  <si>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</si>
  <si>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</si>
  <si>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</si>
  <si>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</si>
  <si>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</si>
  <si>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</si>
  <si>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</si>
  <si>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</si>
  <si>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</si>
  <si>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</si>
  <si>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</si>
  <si>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</si>
  <si>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</si>
  <si>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</si>
  <si>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</si>
  <si>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</si>
  <si>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</si>
  <si>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</si>
  <si>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</si>
  <si>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</si>
  <si>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</si>
  <si>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</si>
  <si>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</si>
  <si>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</si>
  <si>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</si>
  <si>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</si>
  <si>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</si>
  <si>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</si>
  <si>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</si>
  <si>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</si>
  <si>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</si>
  <si>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</si>
  <si>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</si>
  <si>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</si>
  <si>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</si>
  <si>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</si>
  <si>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</si>
  <si>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</si>
  <si>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</si>
  <si>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</si>
  <si>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</si>
  <si>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</si>
  <si>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</si>
  <si>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</si>
  <si>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</si>
  <si>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</si>
  <si>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</si>
  <si>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</si>
  <si>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</si>
  <si>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</si>
  <si>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</si>
  <si>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</si>
  <si>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</si>
  <si>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</si>
  <si>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</si>
  <si>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</si>
  <si>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</si>
  <si>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</si>
  <si>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</si>
  <si>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</si>
  <si>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</si>
  <si>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</si>
  <si>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</si>
  <si>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</si>
  <si>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</si>
  <si>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</si>
  <si>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</si>
  <si>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</si>
  <si>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</si>
  <si>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</si>
  <si>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</si>
  <si>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</si>
  <si>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</si>
  <si>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</si>
  <si>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</si>
  <si>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</si>
  <si>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</si>
  <si>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</si>
  <si>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</si>
  <si>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</si>
  <si>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</si>
  <si>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</si>
  <si>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</si>
  <si>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</si>
  <si>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</si>
  <si>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</si>
  <si>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</si>
  <si>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</si>
  <si>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</si>
  <si>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</si>
  <si>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</si>
  <si>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</si>
  <si>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</si>
  <si>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</si>
  <si>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</si>
  <si>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</si>
  <si>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</si>
  <si>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</si>
  <si>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</si>
  <si>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</si>
  <si>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</si>
  <si>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</si>
  <si>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</si>
  <si>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</si>
  <si>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</si>
  <si>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</si>
  <si>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</si>
  <si>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</si>
  <si>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</si>
  <si>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</si>
  <si>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</si>
  <si>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</si>
  <si>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</si>
  <si>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</si>
  <si>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</si>
  <si>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</si>
  <si>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</si>
  <si>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</si>
  <si>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</si>
  <si>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</si>
  <si>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</si>
  <si>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</si>
  <si>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</si>
  <si>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</si>
  <si>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</si>
  <si>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</si>
  <si>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</si>
  <si>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</si>
  <si>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</si>
  <si>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</si>
  <si>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</si>
  <si>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</si>
  <si>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</si>
  <si>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</si>
  <si>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</si>
  <si>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</si>
  <si>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</si>
  <si>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</si>
  <si>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</si>
  <si>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</si>
  <si>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</si>
  <si>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</si>
  <si>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</si>
  <si>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</si>
  <si>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</si>
  <si>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</si>
  <si>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</si>
  <si>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</si>
  <si>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</si>
  <si>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</si>
  <si>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</si>
  <si>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</si>
  <si>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</si>
  <si>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</si>
  <si>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</si>
  <si>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</si>
  <si>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</si>
  <si>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</si>
  <si>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</si>
  <si>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</si>
  <si>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</si>
  <si>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</si>
  <si>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</si>
  <si>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</si>
  <si>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</si>
  <si>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</si>
  <si>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</si>
  <si>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</si>
  <si>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</si>
  <si>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</si>
  <si>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</si>
  <si>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</si>
  <si>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</si>
  <si>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</si>
  <si>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</si>
  <si>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</si>
  <si>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</si>
  <si>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</si>
  <si>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</si>
  <si>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</si>
  <si>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</si>
  <si>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</si>
  <si>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</si>
  <si>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</si>
  <si>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</si>
  <si>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</si>
  <si>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</si>
  <si>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</si>
  <si>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</si>
  <si>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</si>
  <si>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</si>
  <si>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</si>
  <si>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</si>
  <si>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</si>
  <si>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</si>
  <si>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</si>
  <si>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</si>
  <si>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</si>
  <si>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</si>
  <si>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</si>
  <si>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</si>
  <si>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</si>
  <si>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</si>
  <si>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</si>
  <si>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</si>
  <si>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</si>
  <si>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</si>
  <si>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</si>
  <si>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</si>
  <si>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</si>
  <si>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</si>
  <si>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</si>
  <si>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</si>
  <si>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</si>
  <si>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</si>
  <si>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</si>
  <si>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</si>
  <si>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</si>
  <si>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</si>
  <si>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</si>
  <si>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</si>
  <si>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</si>
  <si>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</si>
  <si>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</si>
  <si>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</si>
  <si>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</si>
  <si>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</si>
  <si>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</si>
  <si>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</si>
  <si>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</si>
  <si>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</si>
  <si>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</si>
  <si>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</si>
  <si>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</si>
  <si>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</si>
  <si>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</si>
  <si>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</si>
  <si>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</si>
  <si>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</si>
  <si>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</si>
  <si>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</si>
  <si>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</si>
  <si>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</si>
  <si>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</si>
  <si>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</si>
  <si>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</si>
  <si>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</si>
  <si>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</si>
  <si>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</si>
  <si>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</si>
  <si>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</si>
  <si>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</si>
  <si>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</si>
  <si>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</si>
  <si>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</si>
  <si>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</si>
  <si>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</si>
  <si>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</si>
  <si>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</si>
  <si>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</si>
  <si>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</si>
  <si>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</si>
  <si>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</si>
  <si>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</si>
  <si>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</si>
  <si>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</si>
  <si>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</si>
  <si>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</si>
  <si>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</si>
  <si>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</si>
  <si>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</si>
  <si>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</si>
  <si>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</si>
  <si>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</si>
  <si>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</si>
  <si>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</si>
  <si>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</si>
  <si>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</si>
  <si>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</si>
  <si>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</si>
  <si>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</si>
  <si>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</si>
  <si>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</si>
  <si>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</si>
  <si>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</si>
  <si>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</si>
  <si>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</si>
  <si>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</si>
  <si>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</si>
  <si>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</si>
  <si>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</si>
  <si>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</si>
  <si>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</si>
  <si>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</si>
  <si>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</si>
  <si>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</si>
  <si>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</si>
  <si>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</si>
  <si>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</si>
  <si>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</si>
  <si>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</si>
  <si>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</si>
  <si>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</si>
  <si>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</si>
  <si>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</si>
  <si>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</si>
  <si>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</si>
  <si>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</si>
  <si>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</si>
  <si>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</si>
  <si>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</si>
  <si>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</si>
  <si>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</si>
  <si>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</si>
  <si>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</si>
  <si>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</si>
  <si>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</si>
  <si>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</si>
  <si>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</si>
  <si>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</si>
  <si>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</si>
  <si>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</si>
  <si>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</si>
  <si>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</si>
  <si>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</si>
  <si>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</si>
  <si>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</si>
  <si>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</si>
  <si>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</si>
  <si>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</si>
  <si>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</si>
  <si>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</si>
  <si>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</si>
  <si>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</si>
  <si>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</si>
  <si>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</si>
  <si>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</si>
  <si>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</si>
  <si>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</si>
  <si>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</si>
  <si>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</si>
  <si>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</si>
  <si>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</si>
  <si>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</si>
  <si>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</si>
  <si>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</si>
  <si>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</si>
  <si>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</si>
  <si>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</si>
  <si>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</si>
  <si>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</si>
  <si>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</si>
  <si>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</si>
  <si>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</si>
  <si>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</si>
  <si>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</si>
  <si>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</si>
  <si>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</si>
  <si>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</si>
  <si>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</si>
  <si>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</si>
  <si>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</si>
  <si>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</si>
  <si>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</si>
  <si>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</si>
  <si>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</si>
  <si>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</si>
  <si>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</si>
  <si>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</si>
  <si>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</si>
  <si>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</si>
  <si>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</si>
  <si>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</si>
  <si>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</si>
  <si>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</si>
  <si>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</si>
  <si>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</si>
  <si>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</si>
  <si>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</si>
  <si>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</si>
  <si>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</si>
  <si>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</si>
  <si>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</si>
  <si>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</si>
  <si>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</si>
  <si>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</si>
  <si>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</si>
  <si>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</si>
  <si>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</si>
  <si>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</si>
  <si>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</si>
  <si>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</si>
  <si>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</si>
  <si>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</si>
  <si>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</si>
  <si>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</si>
  <si>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</si>
  <si>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</si>
  <si>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</si>
  <si>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</si>
  <si>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</si>
  <si>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</si>
  <si>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</si>
  <si>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</si>
  <si>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</si>
  <si>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</si>
  <si>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</si>
  <si>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</si>
  <si>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</si>
  <si>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</si>
  <si>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</si>
  <si>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</si>
  <si>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</si>
  <si>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</si>
  <si>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</si>
  <si>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</si>
  <si>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</si>
  <si>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</si>
  <si>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</si>
  <si>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</si>
  <si>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</si>
  <si>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</si>
  <si>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</si>
  <si>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</si>
  <si>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</si>
  <si>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</si>
  <si>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</si>
  <si>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</si>
  <si>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</si>
  <si>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</si>
  <si>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</si>
  <si>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</si>
  <si>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</si>
  <si>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</si>
  <si>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</si>
  <si>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</si>
  <si>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</si>
  <si>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</si>
  <si>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</si>
  <si>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</si>
  <si>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</si>
  <si>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</si>
  <si>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</si>
  <si>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</si>
  <si>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</si>
  <si>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</si>
  <si>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</si>
  <si>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</si>
  <si>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</si>
  <si>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</si>
  <si>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</si>
  <si>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</si>
  <si>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</si>
  <si>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</si>
  <si>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</si>
  <si>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</si>
  <si>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</si>
  <si>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</si>
  <si>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</si>
  <si>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</si>
  <si>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</si>
  <si>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</si>
  <si>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</si>
  <si>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</si>
  <si>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</si>
  <si>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</si>
  <si>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</si>
  <si>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</si>
  <si>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</si>
  <si>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</si>
  <si>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</si>
  <si>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</si>
  <si>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</si>
  <si>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</si>
  <si>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</si>
  <si>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</si>
  <si>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</si>
  <si>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</si>
  <si>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</si>
  <si>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</si>
  <si>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</si>
  <si>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</si>
  <si>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</si>
  <si>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</si>
  <si>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</si>
  <si>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</si>
  <si>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</si>
  <si>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</si>
  <si>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</si>
  <si>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</si>
  <si>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</si>
  <si>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</si>
  <si>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</si>
  <si>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</si>
  <si>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</si>
  <si>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</si>
  <si>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</si>
  <si>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</si>
  <si>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</si>
  <si>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</si>
  <si>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</si>
  <si>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</si>
  <si>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</si>
  <si>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</si>
  <si>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</si>
  <si>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</si>
  <si>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</si>
  <si>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</si>
  <si>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</si>
  <si>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</si>
  <si>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</si>
  <si>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</si>
  <si>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</si>
  <si>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</si>
  <si>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</si>
  <si>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</si>
  <si>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</si>
  <si>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</si>
  <si>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</si>
  <si>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</si>
  <si>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</si>
  <si>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</si>
  <si>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</si>
  <si>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</si>
  <si>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</si>
  <si>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</si>
  <si>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</si>
  <si>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</si>
  <si>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</si>
  <si>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</si>
  <si>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</si>
  <si>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</si>
  <si>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</si>
  <si>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</si>
  <si>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</si>
  <si>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</si>
  <si>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</si>
  <si>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</si>
  <si>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</si>
  <si>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</si>
  <si>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</si>
  <si>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</si>
  <si>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</si>
  <si>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</si>
  <si>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</si>
  <si>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</si>
  <si>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</si>
  <si>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</si>
  <si>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</si>
  <si>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</si>
  <si>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</si>
  <si>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</si>
  <si>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</si>
  <si>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</si>
  <si>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</si>
  <si>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</si>
  <si>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</si>
  <si>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</si>
  <si>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</si>
  <si>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</si>
  <si>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</si>
  <si>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</si>
  <si>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</si>
  <si>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</si>
  <si>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</si>
  <si>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</si>
  <si>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</si>
  <si>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</si>
  <si>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</si>
  <si>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</si>
  <si>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</si>
  <si>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</si>
  <si>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</si>
  <si>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</si>
  <si>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</si>
  <si>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</si>
  <si>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</si>
  <si>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</si>
  <si>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</si>
  <si>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</si>
  <si>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</si>
  <si>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</si>
  <si>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</si>
  <si>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</si>
  <si>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</si>
  <si>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</si>
  <si>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</si>
  <si>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</si>
  <si>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</si>
  <si>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</si>
  <si>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</si>
  <si>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</si>
  <si>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</si>
  <si>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</si>
  <si>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</si>
  <si>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</si>
  <si>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</si>
  <si>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</si>
  <si>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</si>
  <si>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</si>
  <si>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</si>
  <si>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</si>
  <si>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</si>
  <si>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</si>
  <si>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</si>
  <si>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</si>
  <si>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</si>
  <si>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</si>
  <si>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</si>
  <si>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</si>
  <si>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</si>
  <si>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</si>
  <si>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</si>
  <si>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</si>
  <si>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</si>
  <si>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</si>
  <si>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</si>
  <si>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</si>
  <si>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</si>
  <si>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</si>
  <si>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</si>
  <si>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</si>
  <si>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</si>
  <si>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</si>
  <si>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</si>
  <si>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</si>
  <si>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</si>
  <si>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</si>
  <si>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</si>
  <si>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</si>
  <si>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</si>
  <si>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</si>
  <si>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</si>
  <si>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</si>
  <si>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</si>
  <si>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</si>
  <si>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</si>
  <si>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</si>
  <si>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</si>
  <si>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</si>
  <si>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</si>
  <si>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</si>
  <si>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</si>
  <si>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</si>
  <si>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</si>
  <si>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</si>
  <si>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</si>
  <si>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</si>
  <si>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</si>
  <si>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</si>
  <si>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</si>
  <si>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</si>
  <si>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</si>
  <si>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</si>
  <si>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</si>
  <si>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</si>
  <si>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</si>
  <si>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</si>
  <si>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</si>
  <si>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</si>
  <si>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</si>
  <si>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</si>
  <si>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</si>
  <si>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</si>
  <si>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</si>
  <si>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</si>
  <si>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</si>
  <si>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</si>
  <si>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</si>
  <si>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</si>
  <si>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</si>
  <si>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</si>
  <si>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</si>
  <si>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</si>
  <si>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</si>
  <si>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</si>
  <si>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</si>
  <si>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</si>
  <si>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</si>
  <si>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</si>
  <si>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</si>
  <si>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</si>
  <si>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</si>
  <si>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</si>
  <si>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</si>
  <si>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</si>
  <si>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</si>
  <si>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</si>
  <si>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</si>
  <si>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</si>
  <si>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</si>
  <si>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</si>
  <si>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</si>
  <si>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</si>
  <si>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</si>
  <si>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</si>
  <si>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</si>
  <si>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</si>
  <si>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</si>
  <si>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</si>
  <si>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</si>
  <si>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</si>
  <si>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</si>
  <si>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</si>
  <si>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</si>
  <si>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</si>
  <si>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</si>
  <si>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</si>
  <si>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</si>
  <si>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</si>
  <si>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</si>
  <si>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</si>
  <si>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</si>
  <si>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</si>
  <si>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</si>
  <si>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</si>
  <si>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</si>
  <si>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</si>
  <si>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</si>
  <si>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</si>
  <si>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</si>
  <si>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</si>
  <si>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</si>
  <si>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</si>
  <si>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</si>
  <si>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</si>
  <si>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</si>
  <si>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</si>
  <si>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</si>
  <si>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</si>
  <si>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</si>
  <si>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</si>
  <si>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</si>
  <si>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</si>
  <si>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</si>
  <si>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</si>
  <si>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</si>
  <si>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</si>
  <si>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</si>
  <si>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</si>
  <si>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</si>
  <si>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</si>
  <si>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</si>
  <si>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</si>
  <si>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</si>
  <si>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</si>
  <si>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</si>
  <si>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</si>
  <si>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</si>
  <si>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</si>
  <si>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</si>
  <si>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</si>
  <si>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</si>
  <si>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</si>
  <si>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</si>
  <si>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</si>
  <si>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</si>
  <si>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</si>
  <si>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</si>
  <si>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</si>
  <si>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</si>
  <si>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</si>
  <si>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</si>
  <si>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</si>
  <si>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</si>
  <si>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</si>
  <si>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</si>
  <si>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</si>
  <si>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</si>
  <si>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</si>
  <si>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</si>
  <si>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</si>
  <si>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</si>
  <si>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</si>
  <si>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</si>
  <si>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</si>
  <si>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</si>
  <si>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</si>
  <si>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</si>
  <si>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</si>
  <si>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</si>
  <si>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</si>
  <si>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</si>
  <si>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</si>
  <si>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</si>
  <si>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</si>
  <si>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</si>
  <si>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</si>
  <si>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</si>
  <si>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</si>
  <si>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</si>
  <si>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</si>
  <si>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</si>
  <si>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</si>
  <si>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</si>
  <si>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</si>
  <si>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</si>
  <si>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</si>
  <si>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</si>
  <si>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</si>
  <si>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</si>
  <si>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</si>
  <si>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</si>
  <si>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</si>
  <si>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</si>
  <si>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</si>
  <si>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</si>
  <si>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</si>
  <si>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</si>
  <si>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</si>
  <si>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</si>
  <si>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</si>
  <si>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</si>
  <si>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</si>
  <si>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</si>
  <si>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</si>
  <si>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</si>
  <si>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</si>
  <si>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</si>
  <si>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</si>
  <si>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</si>
  <si>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</si>
  <si>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</si>
  <si>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</si>
  <si>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</si>
  <si>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</si>
  <si>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</si>
  <si>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</si>
  <si>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</si>
  <si>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</si>
  <si>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</si>
  <si>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</si>
  <si>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</si>
  <si>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</si>
  <si>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</si>
  <si>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</si>
  <si>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</si>
  <si>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</si>
  <si>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</si>
  <si>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</si>
  <si>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</si>
  <si>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</si>
  <si>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</si>
  <si>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</si>
  <si>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</si>
  <si>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</si>
  <si>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</si>
  <si>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</si>
  <si>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</si>
  <si>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</si>
  <si>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</si>
  <si>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</si>
  <si>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</si>
  <si>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</si>
  <si>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</si>
  <si>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</si>
  <si>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</si>
  <si>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</si>
  <si>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</si>
  <si>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</si>
  <si>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</si>
  <si>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</si>
  <si>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</si>
  <si>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</si>
  <si>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</si>
  <si>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</si>
  <si>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</si>
  <si>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</si>
  <si>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</si>
  <si>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</si>
  <si>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</si>
  <si>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</si>
  <si>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</si>
  <si>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</si>
  <si>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</si>
  <si>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</si>
  <si>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</si>
  <si>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</si>
  <si>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</si>
  <si>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</si>
  <si>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</si>
  <si>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</si>
  <si>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</si>
  <si>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</si>
  <si>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</si>
  <si>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</si>
  <si>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</si>
  <si>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</si>
  <si>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</si>
  <si>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</si>
  <si>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</si>
  <si>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</si>
  <si>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</si>
  <si>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</si>
  <si>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</si>
  <si>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</si>
  <si>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</si>
  <si>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</si>
  <si>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</si>
  <si>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</si>
  <si>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</si>
  <si>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</si>
  <si>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</si>
  <si>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</si>
  <si>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</si>
  <si>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</si>
  <si>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</si>
  <si>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</si>
  <si>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</si>
  <si>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</si>
  <si>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</si>
  <si>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</si>
  <si>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</si>
  <si>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</si>
  <si>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</si>
  <si>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</si>
  <si>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</si>
  <si>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</si>
  <si>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</si>
  <si>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</si>
  <si>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</si>
  <si>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</si>
  <si>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</si>
  <si>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</si>
  <si>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</si>
  <si>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</si>
  <si>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</si>
  <si>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</si>
  <si>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</si>
  <si>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</si>
  <si>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</si>
  <si>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</si>
  <si>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</si>
  <si>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</si>
  <si>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</si>
  <si>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</si>
  <si>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</si>
  <si>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</si>
  <si>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</si>
  <si>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</si>
  <si>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</si>
  <si>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</si>
  <si>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</si>
  <si>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</si>
  <si>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</si>
  <si>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</si>
  <si>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</si>
  <si>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</si>
  <si>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</si>
  <si>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</si>
  <si>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</si>
  <si>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</si>
  <si>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</si>
  <si>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</si>
  <si>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</si>
  <si>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</si>
  <si>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</si>
  <si>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</si>
  <si>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</si>
  <si>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</si>
  <si>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</si>
  <si>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</si>
  <si>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</si>
  <si>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</si>
  <si>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</si>
  <si>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</si>
  <si>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</si>
  <si>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</si>
  <si>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</si>
  <si>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</si>
  <si>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</si>
  <si>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</si>
  <si>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</si>
  <si>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</si>
  <si>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</si>
  <si>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</si>
  <si>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</si>
  <si>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</si>
  <si>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</si>
  <si>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</si>
  <si>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</si>
  <si>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</si>
  <si>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</si>
  <si>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</si>
  <si>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</si>
  <si>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</si>
  <si>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</si>
  <si>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</si>
  <si>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</si>
  <si>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</si>
  <si>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</si>
  <si>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</si>
  <si>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</si>
  <si>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</si>
  <si>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</si>
  <si>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</si>
  <si>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</si>
  <si>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</si>
  <si>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</si>
  <si>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</si>
  <si>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</si>
  <si>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</si>
  <si>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</si>
  <si>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</si>
  <si>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</si>
  <si>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</si>
  <si>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</si>
  <si>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</si>
  <si>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</si>
  <si>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</si>
  <si>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</si>
  <si>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</si>
  <si>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</si>
  <si>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</si>
  <si>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</si>
  <si>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</si>
  <si>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</si>
  <si>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</si>
  <si>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</si>
  <si>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</si>
  <si>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</si>
  <si>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</si>
  <si>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</si>
  <si>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</si>
  <si>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</si>
  <si>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</si>
  <si>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</si>
  <si>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</si>
  <si>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</si>
  <si>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</si>
  <si>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</si>
  <si>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</si>
  <si>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</si>
  <si>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</si>
  <si>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</si>
  <si>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</si>
  <si>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</si>
  <si>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</si>
  <si>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</si>
  <si>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</si>
  <si>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</si>
  <si>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</si>
  <si>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</si>
  <si>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</si>
  <si>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</si>
  <si>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</si>
  <si>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</si>
  <si>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</si>
  <si>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</si>
  <si>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</si>
  <si>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</si>
  <si>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</si>
  <si>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</si>
  <si>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</si>
  <si>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</si>
  <si>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</si>
  <si>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</si>
  <si>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</si>
  <si>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</si>
  <si>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</si>
  <si>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</si>
  <si>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</si>
  <si>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</si>
  <si>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</si>
  <si>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</si>
  <si>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</si>
  <si>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</si>
  <si>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</si>
  <si>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</si>
  <si>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</si>
  <si>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</si>
  <si>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</si>
  <si>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</si>
  <si>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</si>
  <si>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</si>
  <si>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</si>
  <si>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</si>
  <si>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</si>
  <si>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</si>
  <si>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</si>
  <si>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</si>
  <si>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</si>
  <si>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</si>
  <si>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</si>
  <si>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</si>
  <si>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</si>
  <si>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</si>
  <si>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</si>
  <si>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</si>
  <si>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</si>
  <si>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</si>
  <si>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</si>
  <si>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</si>
  <si>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</si>
  <si>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</si>
  <si>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</si>
  <si>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</si>
  <si>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</si>
  <si>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</si>
  <si>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</si>
  <si>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</si>
  <si>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</si>
  <si>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</si>
  <si>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</si>
  <si>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</si>
  <si>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</si>
  <si>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</si>
  <si>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</si>
  <si>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</si>
  <si>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</si>
  <si>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</si>
  <si>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</si>
  <si>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</si>
  <si>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</si>
  <si>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</si>
  <si>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</si>
  <si>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</si>
  <si>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</si>
  <si>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</si>
  <si>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</si>
  <si>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</si>
  <si>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</si>
  <si>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</si>
  <si>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</si>
  <si>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</si>
  <si>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</si>
  <si>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</si>
  <si>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</si>
  <si>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</si>
  <si>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</si>
  <si>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</si>
  <si>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</si>
  <si>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</si>
  <si>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</si>
  <si>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</si>
  <si>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</si>
  <si>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</si>
  <si>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</si>
  <si>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</si>
  <si>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</si>
  <si>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</si>
  <si>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</si>
  <si>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</si>
  <si>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</si>
  <si>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</si>
  <si>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</si>
  <si>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</si>
  <si>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</si>
  <si>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</si>
  <si>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</si>
  <si>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</si>
  <si>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</si>
  <si>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</si>
  <si>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</si>
  <si>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</si>
  <si>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</si>
  <si>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</si>
  <si>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</si>
  <si>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</si>
  <si>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</si>
  <si>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</si>
  <si>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</si>
  <si>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</si>
  <si>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</si>
  <si>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</si>
  <si>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</si>
  <si>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</si>
  <si>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</si>
  <si>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</si>
  <si>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</si>
  <si>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</si>
  <si>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</si>
  <si>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</si>
  <si>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</si>
  <si>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</si>
  <si>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</si>
  <si>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</si>
  <si>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</si>
  <si>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</si>
  <si>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</si>
  <si>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</si>
  <si>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</si>
  <si>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</si>
  <si>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</si>
  <si>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</si>
  <si>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</si>
  <si>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</si>
  <si>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</si>
  <si>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</si>
  <si>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</si>
  <si>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</si>
  <si>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</si>
  <si>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</si>
  <si>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</si>
  <si>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</si>
  <si>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</si>
  <si>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</si>
  <si>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</si>
  <si>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</si>
  <si>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</si>
  <si>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</si>
  <si>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</si>
  <si>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</si>
  <si>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</si>
  <si>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</si>
  <si>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</si>
  <si>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</si>
  <si>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</si>
  <si>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</si>
  <si>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</si>
  <si>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</si>
  <si>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</si>
  <si>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</si>
  <si>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</si>
  <si>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</si>
  <si>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</si>
  <si>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</si>
  <si>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</si>
  <si>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</si>
  <si>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</si>
  <si>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</si>
  <si>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</si>
  <si>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</si>
  <si>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</si>
  <si>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</si>
  <si>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</si>
  <si>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</si>
  <si>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</si>
  <si>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</si>
  <si>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</si>
  <si>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</si>
  <si>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</si>
  <si>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</si>
  <si>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</si>
  <si>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</si>
  <si>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</si>
  <si>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</si>
  <si>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</si>
  <si>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</si>
  <si>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</si>
  <si>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</si>
  <si>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</si>
  <si>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</si>
  <si>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</si>
  <si>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</si>
  <si>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</si>
  <si>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</si>
  <si>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</si>
  <si>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</si>
  <si>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</si>
  <si>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</si>
  <si>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</si>
  <si>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</si>
  <si>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</si>
  <si>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</si>
  <si>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</si>
  <si>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</si>
  <si>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</si>
  <si>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</si>
  <si>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</si>
  <si>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</si>
  <si>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</si>
  <si>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</si>
  <si>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</si>
  <si>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</si>
  <si>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</si>
  <si>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</si>
  <si>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</si>
  <si>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</si>
  <si>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</si>
  <si>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</si>
  <si>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</si>
  <si>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</si>
  <si>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</si>
  <si>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</si>
  <si>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</si>
  <si>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</si>
  <si>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</si>
  <si>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</si>
  <si>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</si>
  <si>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</si>
  <si>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</si>
  <si>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</si>
  <si>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</si>
  <si>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</si>
  <si>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</si>
  <si>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</si>
  <si>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</si>
  <si>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</si>
  <si>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</si>
  <si>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</si>
  <si>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</si>
  <si>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</si>
  <si>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</si>
  <si>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</si>
  <si>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</si>
  <si>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</si>
  <si>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</si>
  <si>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</si>
  <si>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</si>
  <si>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</si>
  <si>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</si>
  <si>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</si>
  <si>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</si>
  <si>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</si>
  <si>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</si>
  <si>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</si>
  <si>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</si>
  <si>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</si>
  <si>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</si>
  <si>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</si>
  <si>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</si>
  <si>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</si>
  <si>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</si>
  <si>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</si>
  <si>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</si>
  <si>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</si>
  <si>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</si>
  <si>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</si>
  <si>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</si>
  <si>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</si>
  <si>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</si>
  <si>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</si>
  <si>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</si>
  <si>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</si>
  <si>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</si>
  <si>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</si>
  <si>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</si>
  <si>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</si>
  <si>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</si>
  <si>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</si>
  <si>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</si>
  <si>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</si>
  <si>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</si>
  <si>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</si>
  <si>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</si>
  <si>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</si>
  <si>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</si>
  <si>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</si>
  <si>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</si>
  <si>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</si>
  <si>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</si>
  <si>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</si>
  <si>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</si>
  <si>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</si>
  <si>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</si>
  <si>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</si>
  <si>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</si>
  <si>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</si>
  <si>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</si>
  <si>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</si>
  <si>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</si>
  <si>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</si>
  <si>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</si>
  <si>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</si>
  <si>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</si>
  <si>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</si>
  <si>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</si>
  <si>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</si>
  <si>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</si>
  <si>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</si>
  <si>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</si>
  <si>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</si>
  <si>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</si>
  <si>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</si>
  <si>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</si>
  <si>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</si>
  <si>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</si>
  <si>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</si>
  <si>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</si>
  <si>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</si>
  <si>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</si>
  <si>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</si>
  <si>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</si>
  <si>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</si>
  <si>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</si>
  <si>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</si>
  <si>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</si>
  <si>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</si>
  <si>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</si>
  <si>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</si>
  <si>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</si>
  <si>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</si>
  <si>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</si>
  <si>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</si>
  <si>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</si>
  <si>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</si>
  <si>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</si>
  <si>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</si>
  <si>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</si>
  <si>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</si>
  <si>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</si>
  <si>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</si>
  <si>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</si>
  <si>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</si>
  <si>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</si>
  <si>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</si>
  <si>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</si>
  <si>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</si>
  <si>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</si>
  <si>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</si>
  <si>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</si>
  <si>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</si>
  <si>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</si>
  <si>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</si>
  <si>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</si>
  <si>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</si>
  <si>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</si>
  <si>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</si>
  <si>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</si>
  <si>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</si>
  <si>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</si>
  <si>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</si>
  <si>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</si>
  <si>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</si>
  <si>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</si>
  <si>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</si>
  <si>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</si>
  <si>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</si>
  <si>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</si>
  <si>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</si>
  <si>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</si>
  <si>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</si>
  <si>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</si>
  <si>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</si>
  <si>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</si>
  <si>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</si>
  <si>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</si>
  <si>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</si>
  <si>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</si>
  <si>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</si>
  <si>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</si>
  <si>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</si>
  <si>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</si>
  <si>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</si>
  <si>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</si>
  <si>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</si>
  <si>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</si>
  <si>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</si>
  <si>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</si>
  <si>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</si>
  <si>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</si>
  <si>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</si>
  <si>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</si>
  <si>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</si>
  <si>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</si>
  <si>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</si>
  <si>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</si>
  <si>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</si>
  <si>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</si>
  <si>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</si>
  <si>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</si>
  <si>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</si>
  <si>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</si>
  <si>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</si>
  <si>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</si>
  <si>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</si>
  <si>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</si>
  <si>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</si>
  <si>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</si>
  <si>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</si>
  <si>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</si>
  <si>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</si>
  <si>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</si>
  <si>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</si>
  <si>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</si>
  <si>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</si>
  <si>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</si>
  <si>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</si>
  <si>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</si>
  <si>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</si>
  <si>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</si>
  <si>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</si>
  <si>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</si>
  <si>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</si>
  <si>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</si>
  <si>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</si>
  <si>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</si>
  <si>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</si>
  <si>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</si>
  <si>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</si>
  <si>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</si>
  <si>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</si>
  <si>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</si>
  <si>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</si>
  <si>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</si>
  <si>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</si>
  <si>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</si>
  <si>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</si>
  <si>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</si>
  <si>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</si>
  <si>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</si>
  <si>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</si>
  <si>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</si>
  <si>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</si>
  <si>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</si>
  <si>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</si>
  <si>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</si>
  <si>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</si>
  <si>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</si>
  <si>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</si>
  <si>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</si>
  <si>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</si>
  <si>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</si>
  <si>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</si>
  <si>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</si>
  <si>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</si>
  <si>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</si>
  <si>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</si>
  <si>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</si>
  <si>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</si>
  <si>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</si>
  <si>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</si>
  <si>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</si>
  <si>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</si>
  <si>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</si>
  <si>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</si>
  <si>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</si>
  <si>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</si>
  <si>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</si>
  <si>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</si>
  <si>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</si>
  <si>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</si>
  <si>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</si>
  <si>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</si>
  <si>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</si>
  <si>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</si>
  <si>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</si>
  <si>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</si>
  <si>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</si>
  <si>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</si>
  <si>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</si>
  <si>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</si>
  <si>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</si>
  <si>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</si>
  <si>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</si>
  <si>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</si>
  <si>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</si>
  <si>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</si>
  <si>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</si>
  <si>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</si>
  <si>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</si>
  <si>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</si>
  <si>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</si>
  <si>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</si>
  <si>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</si>
  <si>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</si>
  <si>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</si>
  <si>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</si>
  <si>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</si>
  <si>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</si>
  <si>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</si>
  <si>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</si>
  <si>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</si>
  <si>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</si>
  <si>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</si>
  <si>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</si>
  <si>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</si>
  <si>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</si>
  <si>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</si>
  <si>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</si>
  <si>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</si>
  <si>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</si>
  <si>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</si>
  <si>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</si>
  <si>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</si>
  <si>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</si>
  <si>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</si>
  <si>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</si>
  <si>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</si>
  <si>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</si>
  <si>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</si>
  <si>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</si>
  <si>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</si>
  <si>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</si>
  <si>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</si>
  <si>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</si>
  <si>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</si>
  <si>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</si>
  <si>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</si>
  <si>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</si>
  <si>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</si>
  <si>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</si>
  <si>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</si>
  <si>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</si>
  <si>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</si>
  <si>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</si>
  <si>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</si>
  <si>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</si>
  <si>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</si>
  <si>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</si>
  <si>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</si>
  <si>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</si>
  <si>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</si>
  <si>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</si>
  <si>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</si>
  <si>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</si>
  <si>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</si>
  <si>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</si>
  <si>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</si>
  <si>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</si>
  <si>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</si>
  <si>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</si>
  <si>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</si>
  <si>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</si>
  <si>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</si>
  <si>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</si>
  <si>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</si>
  <si>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</si>
  <si>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</si>
  <si>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</si>
  <si>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</si>
  <si>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</si>
  <si>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</si>
  <si>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</si>
  <si>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</si>
  <si>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</si>
  <si>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</si>
  <si>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</si>
  <si>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</si>
  <si>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</si>
  <si>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</si>
  <si>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</si>
  <si>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</si>
  <si>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</si>
  <si>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</si>
  <si>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</si>
  <si>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</si>
  <si>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</si>
  <si>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</si>
  <si>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</si>
  <si>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</si>
  <si>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</si>
  <si>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</si>
  <si>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</si>
  <si>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</si>
  <si>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</si>
  <si>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</si>
  <si>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</si>
  <si>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</si>
  <si>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</si>
  <si>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</si>
  <si>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</si>
  <si>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</si>
  <si>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</si>
  <si>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</si>
  <si>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</si>
  <si>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</si>
  <si>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</si>
  <si>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</si>
  <si>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</si>
  <si>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</si>
  <si>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</si>
  <si>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</si>
  <si>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</si>
  <si>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</si>
  <si>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</si>
  <si>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</si>
  <si>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</si>
  <si>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</si>
  <si>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</si>
  <si>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</si>
  <si>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</si>
  <si>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</si>
  <si>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</si>
  <si>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</si>
  <si>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</si>
  <si>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</si>
  <si>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</si>
  <si>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</si>
  <si>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</si>
  <si>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</si>
  <si>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</si>
  <si>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</si>
  <si>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</si>
  <si>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</si>
  <si>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</si>
  <si>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</si>
  <si>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</si>
  <si>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</si>
  <si>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</si>
  <si>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</si>
  <si>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</si>
  <si>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</si>
  <si>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</si>
  <si>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</si>
  <si>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</si>
  <si>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</si>
  <si>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</si>
  <si>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</si>
  <si>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</si>
  <si>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</si>
  <si>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</si>
  <si>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</si>
  <si>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</si>
  <si>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</si>
  <si>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</si>
  <si>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</si>
  <si>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</si>
  <si>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</si>
  <si>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</si>
  <si>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</si>
  <si>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</si>
  <si>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</si>
  <si>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</si>
  <si>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</si>
  <si>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</si>
  <si>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</si>
  <si>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</si>
  <si>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</si>
  <si>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</si>
  <si>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</si>
  <si>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</si>
  <si>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</si>
  <si>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</si>
  <si>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</si>
  <si>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</si>
  <si>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</si>
  <si>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</si>
  <si>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</si>
  <si>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</si>
  <si>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</si>
  <si>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</si>
  <si>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</si>
  <si>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</si>
  <si>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</si>
  <si>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</si>
  <si>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</si>
  <si>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</si>
  <si>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</si>
  <si>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</si>
  <si>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</si>
  <si>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</si>
  <si>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</si>
  <si>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</si>
  <si>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</si>
  <si>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</si>
  <si>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</si>
  <si>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</si>
  <si>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</si>
  <si>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</si>
  <si>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</si>
  <si>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</si>
  <si>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</si>
  <si>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</si>
  <si>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</si>
  <si>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</si>
  <si>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</si>
  <si>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</si>
  <si>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</si>
  <si>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</si>
  <si>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</si>
  <si>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</si>
  <si>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</si>
  <si>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</si>
  <si>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</si>
  <si>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</si>
  <si>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</si>
  <si>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</si>
  <si>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</si>
  <si>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</si>
  <si>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</si>
  <si>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</si>
  <si>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</si>
  <si>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</si>
  <si>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</si>
  <si>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</si>
  <si>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</si>
  <si>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</si>
  <si>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</si>
  <si>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</si>
  <si>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</si>
  <si>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</si>
  <si>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</si>
  <si>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</si>
  <si>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</si>
  <si>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</si>
  <si>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</si>
  <si>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</si>
  <si>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</si>
  <si>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</si>
  <si>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</si>
  <si>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</si>
  <si>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</si>
  <si>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</si>
  <si>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</si>
  <si>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</si>
  <si>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</si>
  <si>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</si>
  <si>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</si>
  <si>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</si>
  <si>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</si>
  <si>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</si>
  <si>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</si>
  <si>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</si>
  <si>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</si>
  <si>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</si>
  <si>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</si>
  <si>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</si>
  <si>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</si>
  <si>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</si>
  <si>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</si>
  <si>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</si>
  <si>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</si>
  <si>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</si>
  <si>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</si>
  <si>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</si>
  <si>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</si>
  <si>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</si>
  <si>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</si>
  <si>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</si>
  <si>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</si>
  <si>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</si>
  <si>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</si>
  <si>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</si>
  <si>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</si>
  <si>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</si>
  <si>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</si>
  <si>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</si>
  <si>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</si>
  <si>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</si>
  <si>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</si>
  <si>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</si>
  <si>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</si>
  <si>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</si>
  <si>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</si>
  <si>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</si>
  <si>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</si>
  <si>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</si>
  <si>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</si>
  <si>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</si>
  <si>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</si>
  <si>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</si>
  <si>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</si>
  <si>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</si>
  <si>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</si>
  <si>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</si>
  <si>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</si>
  <si>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</si>
  <si>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</si>
  <si>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</si>
  <si>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</si>
  <si>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</si>
  <si>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</si>
  <si>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</si>
  <si>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</si>
  <si>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</si>
  <si>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</si>
  <si>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</si>
  <si>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</si>
  <si>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</si>
  <si>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</si>
  <si>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</si>
  <si>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</si>
  <si>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</si>
  <si>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</si>
  <si>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</si>
  <si>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</si>
  <si>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</si>
  <si>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</si>
  <si>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</si>
  <si>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</si>
  <si>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</si>
  <si>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</si>
  <si>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</si>
  <si>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</si>
  <si>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</si>
  <si>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</si>
  <si>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</si>
  <si>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</si>
  <si>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</si>
  <si>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</si>
  <si>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</si>
  <si>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</si>
  <si>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</si>
  <si>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</si>
  <si>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</si>
  <si>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</si>
  <si>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</si>
  <si>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</si>
  <si>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</si>
  <si>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</si>
  <si>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</si>
  <si>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</si>
  <si>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</si>
  <si>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</si>
  <si>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</si>
  <si>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</si>
  <si>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</si>
  <si>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</si>
  <si>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</si>
  <si>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</si>
  <si>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</si>
  <si>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</si>
  <si>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</si>
  <si>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</si>
  <si>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</si>
  <si>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</si>
  <si>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</si>
  <si>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</si>
  <si>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</si>
  <si>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</si>
  <si>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</si>
  <si>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</si>
  <si>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</si>
  <si>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</si>
  <si>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</si>
  <si>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</si>
  <si>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</si>
  <si>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</si>
  <si>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</si>
  <si>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</si>
  <si>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</si>
  <si>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</si>
  <si>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</si>
  <si>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</si>
  <si>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</si>
  <si>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</si>
  <si>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</si>
  <si>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</si>
  <si>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</si>
  <si>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</si>
  <si>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</si>
  <si>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</si>
  <si>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</si>
  <si>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</si>
  <si>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</si>
  <si>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</si>
  <si>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</si>
  <si>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</si>
  <si>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</si>
  <si>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</si>
  <si>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</si>
  <si>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</si>
  <si>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</si>
  <si>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</si>
  <si>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</si>
  <si>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</si>
  <si>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</si>
  <si>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</si>
  <si>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</si>
  <si>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</si>
  <si>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</si>
  <si>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</si>
  <si>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</si>
  <si>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</si>
  <si>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</si>
  <si>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</si>
  <si>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</si>
  <si>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</si>
  <si>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</si>
  <si>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</si>
  <si>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</si>
  <si>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</si>
  <si>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</si>
  <si>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</si>
  <si>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</si>
  <si>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</si>
  <si>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</si>
  <si>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</si>
  <si>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</si>
  <si>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</si>
  <si>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</si>
  <si>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</si>
  <si>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</si>
  <si>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</si>
  <si>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</si>
  <si>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</si>
  <si>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</si>
  <si>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</si>
  <si>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</si>
  <si>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</si>
  <si>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</si>
  <si>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</si>
  <si>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</si>
  <si>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</si>
  <si>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</si>
  <si>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</si>
  <si>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</si>
  <si>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</si>
  <si>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</si>
  <si>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</si>
  <si>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</si>
  <si>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</si>
  <si>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</si>
  <si>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</si>
  <si>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</si>
  <si>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</si>
  <si>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</si>
  <si>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</si>
  <si>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</si>
  <si>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</si>
  <si>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</si>
  <si>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</si>
  <si>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</si>
  <si>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</si>
  <si>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</si>
  <si>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</si>
  <si>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</si>
  <si>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</si>
  <si>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</si>
  <si>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</si>
  <si>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</si>
  <si>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</si>
  <si>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</si>
  <si>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</si>
  <si>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</si>
  <si>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</si>
  <si>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</si>
  <si>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</si>
  <si>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</si>
  <si>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</si>
  <si>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</si>
  <si>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</si>
  <si>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</si>
  <si>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</si>
  <si>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</si>
  <si>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</si>
  <si>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</si>
  <si>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</si>
  <si>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</si>
  <si>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</si>
  <si>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</si>
  <si>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</si>
  <si>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</si>
  <si>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</si>
  <si>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</si>
  <si>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</si>
  <si>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</si>
  <si>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</si>
  <si>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</si>
  <si>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</si>
  <si>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</si>
  <si>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</si>
  <si>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</si>
  <si>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</si>
  <si>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</si>
  <si>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</si>
  <si>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</si>
  <si>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</si>
  <si>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</si>
  <si>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</si>
  <si>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</si>
  <si>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</si>
  <si>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</si>
  <si>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</si>
  <si>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</si>
  <si>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</si>
  <si>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</si>
  <si>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</si>
  <si>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</si>
  <si>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</si>
  <si>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</si>
  <si>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</si>
  <si>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</si>
  <si>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</si>
  <si>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</si>
  <si>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</si>
  <si>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</si>
  <si>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</si>
  <si>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</si>
  <si>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</si>
  <si>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</si>
  <si>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</si>
  <si>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</si>
  <si>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</si>
  <si>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</si>
  <si>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</si>
  <si>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</si>
  <si>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</si>
  <si>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</si>
  <si>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</si>
  <si>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</si>
  <si>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</si>
  <si>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</si>
  <si>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</si>
  <si>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</si>
  <si>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</si>
  <si>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</si>
  <si>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</si>
  <si>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</si>
  <si>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</si>
  <si>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</si>
  <si>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</si>
  <si>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</si>
  <si>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</si>
  <si>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</si>
  <si>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</si>
  <si>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</si>
  <si>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</si>
  <si>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</si>
  <si>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</si>
  <si>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</si>
  <si>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</si>
  <si>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</si>
  <si>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</si>
  <si>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</si>
  <si>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</si>
  <si>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</si>
  <si>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</si>
  <si>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</si>
  <si>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</si>
  <si>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</si>
  <si>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</si>
  <si>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</si>
  <si>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</si>
  <si>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</si>
  <si>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</si>
  <si>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</si>
  <si>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</si>
  <si>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</si>
  <si>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</si>
  <si>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</si>
  <si>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</si>
  <si>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</si>
  <si>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</si>
  <si>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</si>
  <si>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</si>
  <si>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</si>
  <si>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</si>
  <si>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</si>
  <si>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</si>
  <si>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</si>
  <si>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</si>
  <si>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</si>
  <si>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</si>
  <si>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</si>
  <si>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</si>
  <si>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</si>
  <si>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</si>
  <si>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</si>
  <si>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</si>
  <si>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</si>
  <si>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</si>
  <si>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</si>
  <si>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</si>
  <si>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</si>
  <si>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</si>
  <si>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</si>
  <si>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</si>
  <si>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</si>
  <si>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</si>
  <si>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</si>
  <si>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</si>
  <si>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</si>
  <si>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</si>
  <si>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</si>
  <si>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</si>
  <si>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</si>
  <si>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</si>
  <si>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</si>
  <si>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</si>
  <si>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</si>
  <si>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</si>
  <si>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</si>
  <si>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</si>
  <si>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</si>
  <si>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</si>
  <si>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</si>
  <si>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</si>
  <si>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</si>
  <si>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</si>
  <si>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</si>
  <si>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</si>
  <si>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</si>
  <si>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</si>
  <si>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</si>
  <si>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</si>
  <si>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</si>
  <si>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</si>
  <si>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</si>
  <si>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</si>
  <si>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</si>
  <si>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</si>
  <si>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</si>
  <si>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</si>
  <si>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</si>
  <si>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</si>
  <si>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</si>
  <si>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</si>
  <si>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</si>
  <si>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</si>
  <si>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</si>
  <si>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</si>
  <si>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</si>
  <si>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</si>
  <si>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</si>
  <si>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</si>
  <si>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</si>
  <si>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</si>
  <si>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</si>
  <si>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</si>
  <si>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</si>
  <si>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</si>
  <si>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</si>
  <si>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</si>
  <si>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</si>
  <si>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</si>
  <si>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</si>
  <si>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</si>
  <si>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</si>
  <si>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</si>
  <si>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</si>
  <si>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</si>
  <si>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</si>
  <si>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</si>
  <si>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</si>
  <si>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</si>
  <si>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</si>
  <si>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</si>
  <si>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</si>
  <si>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</si>
  <si>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</si>
  <si>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</si>
  <si>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</si>
  <si>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</si>
  <si>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</si>
  <si>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</si>
  <si>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</si>
  <si>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</si>
  <si>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</si>
  <si>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</si>
  <si>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</si>
  <si>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</si>
  <si>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</si>
  <si>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</si>
  <si>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</si>
  <si>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</si>
  <si>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</si>
  <si>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</si>
  <si>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</si>
  <si>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</si>
  <si>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</si>
  <si>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</si>
  <si>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</si>
  <si>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</si>
  <si>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</si>
  <si>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</si>
  <si>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</si>
  <si>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</si>
  <si>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</si>
  <si>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</si>
  <si>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</si>
  <si>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</si>
  <si>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</si>
  <si>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</si>
  <si>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</si>
  <si>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</si>
  <si>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</si>
  <si>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</si>
  <si>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</si>
  <si>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</si>
  <si>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</si>
  <si>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</si>
  <si>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</si>
  <si>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</si>
  <si>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</si>
  <si>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</si>
  <si>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</si>
  <si>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</si>
  <si>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</si>
  <si>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</si>
  <si>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</si>
  <si>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</si>
  <si>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</si>
  <si>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</si>
  <si>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</si>
  <si>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</si>
  <si>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</si>
  <si>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</si>
  <si>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</si>
  <si>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</si>
  <si>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</si>
  <si>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</si>
  <si>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</si>
  <si>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</si>
  <si>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</si>
  <si>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</si>
  <si>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</si>
  <si>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</si>
  <si>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</si>
  <si>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</si>
  <si>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</si>
  <si>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</si>
  <si>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</si>
  <si>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</si>
  <si>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</si>
  <si>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</si>
  <si>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</si>
  <si>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</si>
  <si>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</si>
  <si>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</si>
  <si>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</si>
  <si>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</si>
  <si>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</si>
  <si>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</si>
  <si>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</si>
  <si>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</si>
  <si>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</si>
  <si>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</si>
  <si>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</si>
  <si>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</si>
  <si>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</si>
  <si>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</si>
  <si>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</si>
  <si>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</si>
  <si>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</si>
  <si>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</si>
  <si>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</si>
  <si>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</si>
  <si>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</si>
  <si>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</si>
  <si>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</si>
  <si>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</si>
  <si>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</si>
  <si>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</si>
  <si>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</si>
  <si>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</si>
  <si>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</si>
  <si>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</si>
  <si>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</si>
  <si>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</si>
  <si>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</si>
  <si>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</si>
  <si>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</si>
  <si>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</si>
  <si>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</si>
  <si>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</si>
  <si>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</si>
  <si>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</si>
  <si>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</si>
  <si>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</si>
  <si>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</si>
  <si>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</si>
  <si>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</si>
  <si>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</si>
  <si>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</si>
  <si>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</si>
  <si>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</si>
  <si>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</si>
  <si>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</si>
  <si>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</si>
  <si>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</si>
  <si>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</si>
  <si>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</si>
  <si>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</si>
  <si>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</si>
  <si>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</si>
  <si>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</si>
  <si>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</si>
  <si>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</si>
  <si>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</si>
  <si>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</si>
  <si>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</si>
  <si>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</si>
  <si>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</si>
  <si>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</si>
  <si>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</si>
  <si>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</si>
  <si>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</si>
  <si>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</si>
  <si>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</si>
  <si>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</si>
  <si>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</si>
  <si>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</si>
  <si>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</si>
  <si>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</si>
  <si>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</si>
  <si>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</si>
  <si>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</si>
  <si>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</si>
  <si>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</si>
  <si>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</si>
  <si>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</si>
  <si>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</si>
  <si>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</si>
  <si>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</si>
  <si>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</si>
  <si>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</si>
  <si>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</si>
  <si>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</si>
  <si>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</si>
  <si>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</si>
  <si>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</si>
  <si>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</si>
  <si>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</si>
  <si>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</si>
  <si>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</si>
  <si>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</si>
  <si>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</si>
  <si>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</si>
  <si>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</si>
  <si>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</si>
  <si>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</si>
  <si>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</si>
  <si>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</si>
  <si>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</si>
  <si>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</si>
  <si>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</si>
  <si>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</si>
  <si>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</si>
  <si>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</si>
  <si>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</si>
  <si>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</si>
  <si>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</si>
  <si>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</si>
  <si>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</si>
  <si>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</si>
  <si>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</si>
  <si>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</si>
  <si>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</si>
  <si>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</si>
  <si>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</si>
  <si>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</si>
  <si>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</si>
  <si>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</si>
  <si>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</si>
  <si>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</si>
  <si>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</si>
  <si>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</si>
  <si>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</si>
  <si>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</si>
  <si>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</si>
  <si>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</si>
  <si>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</si>
  <si>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</si>
  <si>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</si>
  <si>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</si>
  <si>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</si>
  <si>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</si>
  <si>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</si>
  <si>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</si>
  <si>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</si>
  <si>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</si>
  <si>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</si>
  <si>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</si>
  <si>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</si>
  <si>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</si>
  <si>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</si>
  <si>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</si>
  <si>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</si>
  <si>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</si>
  <si>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</si>
  <si>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</si>
  <si>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</si>
  <si>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</si>
  <si>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</si>
  <si>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</si>
  <si>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</si>
  <si>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</si>
  <si>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</si>
  <si>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</si>
  <si>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</si>
  <si>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</si>
  <si>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</si>
  <si>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</si>
  <si>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</si>
  <si>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</si>
  <si>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</si>
  <si>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</si>
  <si>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</si>
  <si>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</si>
  <si>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</si>
  <si>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</si>
  <si>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</si>
  <si>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</si>
  <si>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</si>
  <si>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</si>
  <si>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</si>
  <si>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</si>
  <si>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</si>
  <si>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</si>
  <si>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</si>
  <si>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</si>
  <si>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</si>
  <si>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</si>
  <si>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</si>
  <si>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</si>
  <si>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</si>
  <si>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</si>
  <si>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</si>
  <si>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</si>
  <si>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</si>
  <si>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</si>
  <si>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</si>
  <si>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</si>
  <si>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</si>
  <si>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</si>
  <si>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</si>
  <si>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</si>
  <si>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</si>
  <si>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</si>
  <si>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</si>
  <si>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</si>
  <si>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</si>
  <si>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</si>
  <si>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</si>
  <si>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</si>
  <si>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</si>
  <si>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</si>
  <si>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</si>
  <si>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</si>
  <si>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</si>
  <si>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</si>
  <si>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</si>
  <si>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</si>
  <si>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</si>
  <si>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</si>
  <si>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</si>
  <si>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</si>
  <si>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</si>
  <si>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</si>
  <si>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</si>
  <si>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</si>
  <si>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</si>
  <si>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</si>
  <si>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</si>
  <si>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</si>
  <si>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</si>
  <si>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</si>
  <si>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</si>
  <si>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</si>
  <si>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</si>
  <si>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</si>
  <si>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</si>
  <si>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</si>
  <si>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</si>
  <si>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</si>
  <si>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</si>
  <si>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</si>
  <si>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</si>
  <si>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</si>
  <si>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</si>
  <si>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</si>
  <si>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</si>
  <si>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</si>
  <si>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</si>
  <si>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</si>
  <si>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</si>
  <si>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</si>
  <si>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</si>
  <si>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</si>
  <si>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</si>
  <si>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</si>
  <si>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</si>
  <si>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</si>
  <si>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</si>
  <si>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</si>
  <si>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</si>
  <si>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</si>
  <si>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</si>
  <si>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</si>
  <si>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</si>
  <si>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</si>
  <si>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</si>
  <si>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</si>
  <si>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</si>
  <si>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</si>
  <si>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</si>
  <si>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</si>
  <si>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</si>
  <si>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</si>
  <si>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</si>
  <si>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</si>
  <si>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</si>
  <si>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</si>
  <si>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</si>
  <si>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</si>
  <si>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</si>
  <si>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</si>
  <si>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</si>
  <si>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</si>
  <si>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</si>
  <si>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</si>
  <si>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</si>
  <si>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</si>
  <si>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</si>
  <si>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</si>
  <si>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</si>
  <si>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</si>
  <si>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</si>
  <si>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</si>
  <si>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</si>
  <si>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</si>
  <si>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</si>
  <si>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</si>
  <si>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</si>
  <si>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</si>
  <si>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</si>
  <si>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</si>
  <si>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</si>
  <si>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</si>
  <si>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</si>
  <si>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</si>
  <si>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</si>
  <si>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</si>
  <si>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</si>
  <si>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</si>
  <si>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</si>
  <si>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</si>
  <si>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</si>
  <si>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</si>
  <si>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</si>
  <si>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</si>
  <si>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</si>
  <si>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</si>
  <si>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</si>
  <si>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</si>
  <si>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</si>
  <si>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</si>
  <si>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</si>
  <si>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</si>
  <si>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</si>
  <si>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</si>
  <si>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</si>
  <si>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</si>
  <si>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</si>
  <si>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</si>
  <si>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</si>
  <si>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</si>
  <si>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</si>
  <si>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</si>
  <si>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</si>
  <si>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</si>
  <si>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</si>
  <si>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</si>
  <si>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</si>
  <si>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</si>
  <si>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</si>
  <si>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</si>
  <si>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</si>
  <si>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</si>
  <si>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</si>
  <si>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</si>
  <si>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</si>
  <si>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</si>
  <si>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</si>
  <si>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</si>
  <si>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</si>
  <si>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</si>
  <si>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</si>
  <si>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</si>
  <si>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</si>
  <si>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</si>
  <si>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</si>
  <si>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</si>
  <si>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</si>
  <si>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</si>
  <si>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</si>
  <si>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</si>
  <si>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</si>
  <si>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</si>
  <si>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</si>
  <si>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</si>
  <si>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</si>
  <si>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</si>
  <si>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</si>
  <si>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</si>
  <si>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</si>
  <si>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</si>
  <si>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</si>
  <si>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</si>
  <si>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</si>
  <si>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</si>
  <si>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</si>
  <si>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</si>
  <si>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</si>
  <si>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</si>
  <si>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</si>
  <si>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</si>
  <si>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</si>
  <si>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</si>
  <si>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</si>
  <si>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</si>
  <si>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</si>
  <si>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</si>
  <si>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</si>
  <si>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</si>
  <si>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</si>
  <si>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</si>
  <si>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</si>
  <si>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</si>
  <si>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</si>
  <si>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</si>
  <si>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</si>
  <si>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</si>
  <si>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</si>
  <si>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</si>
  <si>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</si>
  <si>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</si>
  <si>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</si>
  <si>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</si>
  <si>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</si>
  <si>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</si>
  <si>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</si>
  <si>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</si>
  <si>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</si>
  <si>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</si>
  <si>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</si>
  <si>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</si>
  <si>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</si>
  <si>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</si>
  <si>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</si>
  <si>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</si>
  <si>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</si>
  <si>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</si>
  <si>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</si>
  <si>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</si>
  <si>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</si>
  <si>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</si>
  <si>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</si>
  <si>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</si>
  <si>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</si>
  <si>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</si>
  <si>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</si>
  <si>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</si>
  <si>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</si>
  <si>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</si>
  <si>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</si>
  <si>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</si>
  <si>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</si>
  <si>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</si>
  <si>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</si>
  <si>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</si>
  <si>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</si>
  <si>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</si>
  <si>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</si>
  <si>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</si>
  <si>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</si>
  <si>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</si>
  <si>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</si>
  <si>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</si>
  <si>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</si>
  <si>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</si>
  <si>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</si>
  <si>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</si>
  <si>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</si>
  <si>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</si>
  <si>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</si>
  <si>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</si>
  <si>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</si>
  <si>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</si>
  <si>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</si>
  <si>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</si>
  <si>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</si>
  <si>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</si>
  <si>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</si>
  <si>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</si>
  <si>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</si>
  <si>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</si>
  <si>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</si>
  <si>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</si>
  <si>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</si>
  <si>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</si>
  <si>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</si>
  <si>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</si>
  <si>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</si>
  <si>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</si>
  <si>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</si>
  <si>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</si>
  <si>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</si>
  <si>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</si>
  <si>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</si>
  <si>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</si>
  <si>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</si>
  <si>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</si>
  <si>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</si>
  <si>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</si>
  <si>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</si>
  <si>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</si>
  <si>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</si>
  <si>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</si>
  <si>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</si>
  <si>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</si>
  <si>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</si>
  <si>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</si>
  <si>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</si>
  <si>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</si>
  <si>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</si>
  <si>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</si>
  <si>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</si>
  <si>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</si>
  <si>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</si>
  <si>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</si>
  <si>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</si>
  <si>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</si>
  <si>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</si>
  <si>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</si>
  <si>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</si>
  <si>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</si>
  <si>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</si>
  <si>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</si>
  <si>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</si>
  <si>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</si>
  <si>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</si>
  <si>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</si>
  <si>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</si>
  <si>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</si>
  <si>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</si>
  <si>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</si>
  <si>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</si>
  <si>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</si>
  <si>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</si>
  <si>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</si>
  <si>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</si>
  <si>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</si>
  <si>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</si>
  <si>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</si>
  <si>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</si>
  <si>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</si>
  <si>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</si>
  <si>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</si>
  <si>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</si>
  <si>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</si>
  <si>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</si>
  <si>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</si>
  <si>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</si>
  <si>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</si>
  <si>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</si>
  <si>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</si>
  <si>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</si>
  <si>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</si>
  <si>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</si>
  <si>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</si>
  <si>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</si>
  <si>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</si>
  <si>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</si>
  <si>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</si>
  <si>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</si>
  <si>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</si>
  <si>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</si>
  <si>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</si>
  <si>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</si>
  <si>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</si>
  <si>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</si>
  <si>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</si>
  <si>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</si>
  <si>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</si>
  <si>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</si>
  <si>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</si>
  <si>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</si>
  <si>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</si>
  <si>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</si>
  <si>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</si>
  <si>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</si>
  <si>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</si>
  <si>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</si>
  <si>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</si>
  <si>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</si>
  <si>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</si>
  <si>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</si>
  <si>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</si>
  <si>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</si>
  <si>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</si>
  <si>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</si>
  <si>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</si>
  <si>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</si>
  <si>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</si>
  <si>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</si>
  <si>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</si>
  <si>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</si>
  <si>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</si>
  <si>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</si>
  <si>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</si>
  <si>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</si>
  <si>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</si>
  <si>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</si>
  <si>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</si>
  <si>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</si>
  <si>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</si>
  <si>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</si>
  <si>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</si>
  <si>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</si>
  <si>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</si>
  <si>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</si>
  <si>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</si>
  <si>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</si>
  <si>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</si>
  <si>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</si>
  <si>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</si>
  <si>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</si>
  <si>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</si>
  <si>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</si>
  <si>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</si>
  <si>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</si>
  <si>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</si>
  <si>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</si>
  <si>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</si>
  <si>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</si>
  <si>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</si>
  <si>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</si>
  <si>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</si>
  <si>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</si>
  <si>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</si>
  <si>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</si>
  <si>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</si>
  <si>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</si>
  <si>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</si>
  <si>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</si>
  <si>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</si>
  <si>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</si>
  <si>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</si>
  <si>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</si>
  <si>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</si>
  <si>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</si>
  <si>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</si>
  <si>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</si>
  <si>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</si>
  <si>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</si>
  <si>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</si>
  <si>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</si>
  <si>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</si>
  <si>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</si>
  <si>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</si>
  <si>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</si>
  <si>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</si>
  <si>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</si>
  <si>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</si>
  <si>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</si>
  <si>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</si>
  <si>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</si>
  <si>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</si>
  <si>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</si>
  <si>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</si>
  <si>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</si>
  <si>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</si>
  <si>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</si>
  <si>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</si>
  <si>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</si>
  <si>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</si>
  <si>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</si>
  <si>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</si>
  <si>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</si>
  <si>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</si>
  <si>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</si>
  <si>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</si>
  <si>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</si>
  <si>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</si>
  <si>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</si>
  <si>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</si>
  <si>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</si>
  <si>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</si>
  <si>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</si>
  <si>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</si>
  <si>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</si>
  <si>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</si>
  <si>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</si>
  <si>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</si>
  <si>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</si>
  <si>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</si>
  <si>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</si>
  <si>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</si>
  <si>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</si>
  <si>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</si>
  <si>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</si>
  <si>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</si>
  <si>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</si>
  <si>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</si>
  <si>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</si>
  <si>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</si>
  <si>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</si>
  <si>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</si>
  <si>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</si>
  <si>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</si>
  <si>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</si>
  <si>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</si>
  <si>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</si>
  <si>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</si>
  <si>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</si>
  <si>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</si>
  <si>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</si>
  <si>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</si>
  <si>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</si>
  <si>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</si>
  <si>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</si>
  <si>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</si>
  <si>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</si>
  <si>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</si>
  <si>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</si>
  <si>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</si>
  <si>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</si>
  <si>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</si>
  <si>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</si>
  <si>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</si>
  <si>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</si>
  <si>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</si>
  <si>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</si>
  <si>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</si>
  <si>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</si>
  <si>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30/11/25</t>
  </si>
  <si>
    <t>Cut-off Date: [30/11/25]</t>
  </si>
  <si>
    <t>Reporting Date: [15/12/25]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</si>
</sst>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43" fillId="0" borderId="0" xfId="0" quotePrefix="1" applyNumberFormat="1" applyFont="1" applyAlignment="1" applyProtection="1">
      <alignment horizontal="center" vertical="center" wrapText="1"/>
    </xf>
    <xf numFmtId="166" fontId="43" fillId="0" borderId="0" xfId="0" applyNumberFormat="1" applyFont="1" applyAlignment="1" applyProtection="1">
      <alignment horizontal="center" vertical="center" wrapText="1"/>
    </xf>
    <xf numFmtId="3" fontId="43"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367" zoomScale="80" zoomScaleNormal="80" workbookViewId="0">
      <selection activeCell="B371" sqref="B371"/>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5" t="s">
        <v>2138</v>
      </c>
      <c r="C5" s="226"/>
      <c r="D5" s="22"/>
      <c r="E5" s="28"/>
      <c r="F5" s="28"/>
      <c r="G5" s="28"/>
    </row>
    <row r="6" spans="1:7" x14ac:dyDescent="0.35">
      <c r="A6" s="132"/>
      <c r="B6" s="227" t="s">
        <v>1569</v>
      </c>
      <c r="C6" s="227"/>
      <c r="D6" s="130"/>
      <c r="E6" s="22"/>
      <c r="F6" s="22"/>
      <c r="G6" s="22"/>
    </row>
    <row r="7" spans="1:7" x14ac:dyDescent="0.35">
      <c r="A7" s="22"/>
      <c r="B7" s="228" t="s">
        <v>1570</v>
      </c>
      <c r="C7" s="229"/>
      <c r="D7" s="130"/>
      <c r="E7" s="22"/>
      <c r="F7" s="22"/>
      <c r="G7" s="22"/>
    </row>
    <row r="8" spans="1:7" x14ac:dyDescent="0.35">
      <c r="A8" s="22"/>
      <c r="B8" s="230" t="s">
        <v>1571</v>
      </c>
      <c r="C8" s="231"/>
      <c r="D8" s="130"/>
      <c r="E8" s="22"/>
      <c r="F8" s="22"/>
      <c r="G8" s="22"/>
    </row>
    <row r="9" spans="1:7" ht="15" thickBot="1" x14ac:dyDescent="0.4">
      <c r="A9" s="22"/>
      <c r="B9" s="232" t="s">
        <v>1572</v>
      </c>
      <c r="C9" s="233"/>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4" t="s">
        <v>1569</v>
      </c>
      <c r="C13" s="224"/>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5668.0738729092272</v>
      </c>
      <c r="D15" s="210">
        <v>25425</v>
      </c>
      <c r="F15" s="110">
        <f>IF(OR('B1. HTT Mortgage Assets'!$C$15=0,C15="[For completion]"),"",C15/'B1. HTT Mortgage Assets'!$C$15)</f>
        <v>0.38201490120178638</v>
      </c>
      <c r="G15" s="110">
        <f>IF(OR('B1. HTT Mortgage Assets'!$F$28=0,D15="[For completion]"),"",D15/'B1. HTT Mortgage Assets'!$F$28)</f>
        <v>0.2897667050362992</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5668.0738729092272</v>
      </c>
      <c r="D18" s="47">
        <f>SUM(D15:D17)</f>
        <v>25425</v>
      </c>
      <c r="F18" s="110">
        <f>SUM(F15:F17)</f>
        <v>0.38201490120178638</v>
      </c>
      <c r="G18" s="110">
        <f>SUM(G15:G17)</f>
        <v>0.2897667050362992</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4" t="s">
        <v>1570</v>
      </c>
      <c r="C24" s="224"/>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v>5668.0738729092272</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5668.0738729092272</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v>25425</v>
      </c>
      <c r="D49" s="213" t="s">
        <v>1152</v>
      </c>
      <c r="E49" s="22"/>
      <c r="F49" s="155">
        <f>C49</f>
        <v>25425</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1.7461644382062355E-3</v>
      </c>
      <c r="D57" s="213" t="s">
        <v>1152</v>
      </c>
      <c r="E57" s="118"/>
      <c r="F57" s="154">
        <f>C57</f>
        <v>1.7461644382062355E-3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0.13150441211091551</v>
      </c>
      <c r="D120" s="154" t="s">
        <v>1152</v>
      </c>
      <c r="E120" s="98"/>
      <c r="F120" s="154">
        <f t="shared" ref="F120:F135" si="1">IF(C120="","",C120)</f>
        <v>0.13150441211091551</v>
      </c>
      <c r="G120" s="39"/>
    </row>
    <row r="121" spans="1:7" x14ac:dyDescent="0.35">
      <c r="A121" s="22" t="s">
        <v>1667</v>
      </c>
      <c r="B121" s="214" t="s">
        <v>3005</v>
      </c>
      <c r="C121" s="154">
        <v>4.1046384989355846E-2</v>
      </c>
      <c r="D121" s="154" t="s">
        <v>1152</v>
      </c>
      <c r="E121" s="98"/>
      <c r="F121" s="154">
        <f t="shared" si="1"/>
        <v>4.1046384989355846E-2</v>
      </c>
      <c r="G121" s="39"/>
    </row>
    <row r="122" spans="1:7" x14ac:dyDescent="0.35">
      <c r="A122" s="22" t="s">
        <v>1668</v>
      </c>
      <c r="B122" s="214" t="s">
        <v>3006</v>
      </c>
      <c r="C122" s="154">
        <v>2.9716900999659433E-2</v>
      </c>
      <c r="D122" s="154" t="s">
        <v>1152</v>
      </c>
      <c r="E122" s="98"/>
      <c r="F122" s="154">
        <f t="shared" si="1"/>
        <v>2.9716900999659433E-2</v>
      </c>
      <c r="G122" s="39"/>
    </row>
    <row r="123" spans="1:7" x14ac:dyDescent="0.35">
      <c r="A123" s="22" t="s">
        <v>1669</v>
      </c>
      <c r="B123" s="214" t="s">
        <v>3007</v>
      </c>
      <c r="C123" s="154">
        <v>2.3961491528742253E-2</v>
      </c>
      <c r="D123" s="154" t="s">
        <v>1152</v>
      </c>
      <c r="E123" s="98"/>
      <c r="F123" s="154">
        <f t="shared" si="1"/>
        <v>2.3961491528742253E-2</v>
      </c>
      <c r="G123" s="39"/>
    </row>
    <row r="124" spans="1:7" x14ac:dyDescent="0.35">
      <c r="A124" s="22" t="s">
        <v>1670</v>
      </c>
      <c r="B124" s="214" t="s">
        <v>3008</v>
      </c>
      <c r="C124" s="154">
        <v>4.8914160559607581E-2</v>
      </c>
      <c r="D124" s="154" t="s">
        <v>1152</v>
      </c>
      <c r="E124" s="98"/>
      <c r="F124" s="154">
        <f t="shared" si="1"/>
        <v>4.8914160559607581E-2</v>
      </c>
      <c r="G124" s="39"/>
    </row>
    <row r="125" spans="1:7" x14ac:dyDescent="0.35">
      <c r="A125" s="22" t="s">
        <v>1671</v>
      </c>
      <c r="B125" s="214" t="s">
        <v>3009</v>
      </c>
      <c r="C125" s="154">
        <v>8.0827868543152478E-2</v>
      </c>
      <c r="D125" s="154" t="s">
        <v>1152</v>
      </c>
      <c r="E125" s="98"/>
      <c r="F125" s="154">
        <f t="shared" si="1"/>
        <v>8.0827868543152478E-2</v>
      </c>
      <c r="G125" s="39"/>
    </row>
    <row r="126" spans="1:7" x14ac:dyDescent="0.35">
      <c r="A126" s="22" t="s">
        <v>1672</v>
      </c>
      <c r="B126" s="214" t="s">
        <v>3010</v>
      </c>
      <c r="C126" s="154">
        <v>0.24183004523549401</v>
      </c>
      <c r="D126" s="154" t="s">
        <v>1152</v>
      </c>
      <c r="E126" s="98"/>
      <c r="F126" s="154">
        <f t="shared" si="1"/>
        <v>0.24183004523549401</v>
      </c>
      <c r="G126" s="39"/>
    </row>
    <row r="127" spans="1:7" x14ac:dyDescent="0.35">
      <c r="A127" s="22" t="s">
        <v>1673</v>
      </c>
      <c r="B127" s="214" t="s">
        <v>3011</v>
      </c>
      <c r="C127" s="154">
        <v>1.0487469781809209E-2</v>
      </c>
      <c r="D127" s="154" t="s">
        <v>1152</v>
      </c>
      <c r="E127" s="98"/>
      <c r="F127" s="154">
        <f t="shared" si="1"/>
        <v>1.0487469781809209E-2</v>
      </c>
      <c r="G127" s="39"/>
    </row>
    <row r="128" spans="1:7" x14ac:dyDescent="0.35">
      <c r="A128" s="22" t="s">
        <v>1674</v>
      </c>
      <c r="B128" s="214" t="s">
        <v>3012</v>
      </c>
      <c r="C128" s="154">
        <v>2.8652528424069047E-2</v>
      </c>
      <c r="D128" s="154" t="s">
        <v>1152</v>
      </c>
      <c r="E128" s="98"/>
      <c r="F128" s="154">
        <f t="shared" si="1"/>
        <v>2.8652528424069047E-2</v>
      </c>
      <c r="G128" s="39"/>
    </row>
    <row r="129" spans="1:7" x14ac:dyDescent="0.35">
      <c r="A129" s="22" t="s">
        <v>1675</v>
      </c>
      <c r="B129" s="214" t="s">
        <v>3013</v>
      </c>
      <c r="C129" s="154">
        <v>2.003670521270718E-2</v>
      </c>
      <c r="D129" s="154" t="s">
        <v>1152</v>
      </c>
      <c r="E129" s="98"/>
      <c r="F129" s="154">
        <f t="shared" si="1"/>
        <v>2.003670521270718E-2</v>
      </c>
      <c r="G129" s="39"/>
    </row>
    <row r="130" spans="1:7" x14ac:dyDescent="0.35">
      <c r="A130" s="22" t="s">
        <v>1676</v>
      </c>
      <c r="B130" s="214" t="s">
        <v>3014</v>
      </c>
      <c r="C130" s="154">
        <v>7.5773098826135921E-2</v>
      </c>
      <c r="D130" s="154" t="s">
        <v>1152</v>
      </c>
      <c r="E130" s="98"/>
      <c r="F130" s="154">
        <f t="shared" si="1"/>
        <v>7.5773098826135921E-2</v>
      </c>
      <c r="G130" s="39"/>
    </row>
    <row r="131" spans="1:7" x14ac:dyDescent="0.35">
      <c r="A131" s="22" t="s">
        <v>1677</v>
      </c>
      <c r="B131" s="214" t="s">
        <v>3015</v>
      </c>
      <c r="C131" s="154">
        <v>9.5340335617780977E-2</v>
      </c>
      <c r="D131" s="154" t="s">
        <v>1152</v>
      </c>
      <c r="E131" s="98"/>
      <c r="F131" s="154">
        <f t="shared" si="1"/>
        <v>9.5340335617780977E-2</v>
      </c>
      <c r="G131" s="39"/>
    </row>
    <row r="132" spans="1:7" x14ac:dyDescent="0.35">
      <c r="A132" s="22" t="s">
        <v>1678</v>
      </c>
      <c r="B132" s="214" t="s">
        <v>3016</v>
      </c>
      <c r="C132" s="154">
        <v>8.2949161768542876E-3</v>
      </c>
      <c r="D132" s="154" t="s">
        <v>1152</v>
      </c>
      <c r="E132" s="98"/>
      <c r="F132" s="154">
        <f t="shared" si="1"/>
        <v>8.2949161768542876E-3</v>
      </c>
      <c r="G132" s="39"/>
    </row>
    <row r="133" spans="1:7" x14ac:dyDescent="0.35">
      <c r="A133" s="22" t="s">
        <v>1679</v>
      </c>
      <c r="B133" s="214" t="s">
        <v>3017</v>
      </c>
      <c r="C133" s="154">
        <v>2.571633921035851E-2</v>
      </c>
      <c r="D133" s="154" t="s">
        <v>1152</v>
      </c>
      <c r="E133" s="98"/>
      <c r="F133" s="154">
        <f t="shared" si="1"/>
        <v>2.571633921035851E-2</v>
      </c>
      <c r="G133" s="39"/>
    </row>
    <row r="134" spans="1:7" x14ac:dyDescent="0.35">
      <c r="A134" s="22" t="s">
        <v>1680</v>
      </c>
      <c r="B134" s="214" t="s">
        <v>3018</v>
      </c>
      <c r="C134" s="154">
        <v>0.10333896135925309</v>
      </c>
      <c r="D134" s="154" t="s">
        <v>1152</v>
      </c>
      <c r="E134" s="98"/>
      <c r="F134" s="154">
        <f t="shared" si="1"/>
        <v>0.10333896135925309</v>
      </c>
      <c r="G134" s="39"/>
    </row>
    <row r="135" spans="1:7" x14ac:dyDescent="0.35">
      <c r="A135" s="22" t="s">
        <v>1681</v>
      </c>
      <c r="B135" s="214" t="s">
        <v>3019</v>
      </c>
      <c r="C135" s="154">
        <v>3.4558381424104709E-2</v>
      </c>
      <c r="D135" s="154" t="s">
        <v>1152</v>
      </c>
      <c r="E135" s="98"/>
      <c r="F135" s="154">
        <f t="shared" si="1"/>
        <v>3.4558381424104709E-2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0.15519743157401139</v>
      </c>
      <c r="D171" s="154" t="s">
        <v>1152</v>
      </c>
      <c r="E171" s="99"/>
      <c r="F171" s="154">
        <f>IF(C171="","",C171)</f>
        <v>0.15519743157401139</v>
      </c>
      <c r="G171" s="39"/>
    </row>
    <row r="172" spans="1:7" x14ac:dyDescent="0.35">
      <c r="A172" s="22" t="s">
        <v>1717</v>
      </c>
      <c r="B172" s="22" t="s">
        <v>560</v>
      </c>
      <c r="C172" s="154">
        <v>0.84480256842598866</v>
      </c>
      <c r="D172" s="154" t="s">
        <v>1152</v>
      </c>
      <c r="E172" s="99"/>
      <c r="F172" s="154">
        <f t="shared" ref="F172:F173" si="2">IF(C172="","",C172)</f>
        <v>0.84480256842598866</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2.7453452842902237E-2</v>
      </c>
      <c r="D191" s="154" t="s">
        <v>1152</v>
      </c>
      <c r="E191" s="99"/>
      <c r="F191" s="154">
        <f>IF(C191="","",C191)</f>
        <v>2.7453452842902237E-2</v>
      </c>
      <c r="G191" s="39"/>
    </row>
    <row r="192" spans="1:7" x14ac:dyDescent="0.35">
      <c r="A192" s="22" t="s">
        <v>1735</v>
      </c>
      <c r="B192" s="18" t="s">
        <v>2968</v>
      </c>
      <c r="C192" s="154">
        <v>3.7403023089250184E-2</v>
      </c>
      <c r="D192" s="154" t="s">
        <v>1152</v>
      </c>
      <c r="E192" s="99"/>
      <c r="F192" s="154">
        <f t="shared" ref="F192:F195" si="4">IF(C192="","",C192)</f>
        <v>3.7403023089250184E-2</v>
      </c>
      <c r="G192" s="39"/>
    </row>
    <row r="193" spans="1:7" x14ac:dyDescent="0.35">
      <c r="A193" s="22" t="s">
        <v>1736</v>
      </c>
      <c r="B193" s="18" t="s">
        <v>2969</v>
      </c>
      <c r="C193" s="154">
        <v>5.2334482475216326E-2</v>
      </c>
      <c r="D193" s="154" t="s">
        <v>1152</v>
      </c>
      <c r="E193" s="98"/>
      <c r="F193" s="154">
        <f t="shared" si="4"/>
        <v>5.2334482475216326E-2</v>
      </c>
      <c r="G193" s="39"/>
    </row>
    <row r="194" spans="1:7" x14ac:dyDescent="0.35">
      <c r="A194" s="22" t="s">
        <v>1737</v>
      </c>
      <c r="B194" s="18" t="s">
        <v>2970</v>
      </c>
      <c r="C194" s="154">
        <v>6.0443787098024289E-2</v>
      </c>
      <c r="D194" s="154" t="s">
        <v>1152</v>
      </c>
      <c r="E194" s="98"/>
      <c r="F194" s="154">
        <f t="shared" si="4"/>
        <v>6.0443787098024289E-2</v>
      </c>
      <c r="G194" s="39"/>
    </row>
    <row r="195" spans="1:7" x14ac:dyDescent="0.35">
      <c r="A195" s="22" t="s">
        <v>1738</v>
      </c>
      <c r="B195" s="18" t="s">
        <v>2971</v>
      </c>
      <c r="C195" s="154">
        <v>0.82236525449460707</v>
      </c>
      <c r="D195" s="154" t="s">
        <v>1152</v>
      </c>
      <c r="E195" s="98"/>
      <c r="F195" s="154">
        <f t="shared" si="4"/>
        <v>0.82236525449460707</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0</v>
      </c>
      <c r="D201" s="154" t="s">
        <v>1152</v>
      </c>
      <c r="E201" s="99"/>
      <c r="F201" s="154">
        <f>IF(C201="","",C201)</f>
        <v>0</v>
      </c>
      <c r="G201" s="39"/>
    </row>
    <row r="202" spans="1:7" x14ac:dyDescent="0.35">
      <c r="A202" s="22" t="s">
        <v>2225</v>
      </c>
      <c r="B202" s="160" t="s">
        <v>2989</v>
      </c>
      <c r="C202" s="154">
        <v>4.911200392231574E-5</v>
      </c>
      <c r="D202" s="154" t="s">
        <v>1152</v>
      </c>
      <c r="E202" s="99"/>
      <c r="F202" s="154">
        <f>IF(C202="","",C202)</f>
        <v>4.911200392231574E-5</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v>219.72940668453813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2424.6630069672219</v>
      </c>
      <c r="D214" s="212">
        <v>16182</v>
      </c>
      <c r="E214" s="36"/>
      <c r="F214" s="110">
        <f>IF($C$238=0,"",IF(C214="[for completion]","",IF(C214="","",C214/$C$238)))</f>
        <v>0.42777547740793992</v>
      </c>
      <c r="G214" s="110">
        <f>IF($D$238=0,"",IF(D214="[for completion]","",IF(D214="","",D214/$D$238)))</f>
        <v>0.63646017699115043</v>
      </c>
    </row>
    <row r="215" spans="1:7" x14ac:dyDescent="0.35">
      <c r="A215" s="22" t="s">
        <v>1742</v>
      </c>
      <c r="B215" s="214" t="s">
        <v>3021</v>
      </c>
      <c r="C215" s="211">
        <v>2734.7614486088178</v>
      </c>
      <c r="D215" s="212">
        <v>8415</v>
      </c>
      <c r="E215" s="36"/>
      <c r="F215" s="110">
        <f t="shared" ref="F215:F237" si="5">IF($C$238=0,"",IF(C215="[for completion]","",IF(C215="","",C215/$C$238)))</f>
        <v>0.48248514573525697</v>
      </c>
      <c r="G215" s="110">
        <f t="shared" ref="G215:G237" si="6">IF($D$238=0,"",IF(D215="[for completion]","",IF(D215="","",D215/$D$238)))</f>
        <v>0.33097345132743361</v>
      </c>
    </row>
    <row r="216" spans="1:7" x14ac:dyDescent="0.35">
      <c r="A216" s="22" t="s">
        <v>1743</v>
      </c>
      <c r="B216" s="214" t="s">
        <v>3022</v>
      </c>
      <c r="C216" s="211">
        <v>506.61784266320194</v>
      </c>
      <c r="D216" s="212">
        <v>826</v>
      </c>
      <c r="E216" s="36"/>
      <c r="F216" s="110">
        <f t="shared" si="5"/>
        <v>8.9380952687402274E-2</v>
      </c>
      <c r="G216" s="110">
        <f t="shared" si="6"/>
        <v>3.248770894788594E-2</v>
      </c>
    </row>
    <row r="217" spans="1:7" x14ac:dyDescent="0.35">
      <c r="A217" s="22" t="s">
        <v>1744</v>
      </c>
      <c r="B217" s="214" t="s">
        <v>3023</v>
      </c>
      <c r="C217" s="211">
        <v>2.0315746699999999</v>
      </c>
      <c r="D217" s="212">
        <v>2</v>
      </c>
      <c r="E217" s="36"/>
      <c r="F217" s="110">
        <f t="shared" si="5"/>
        <v>3.5842416940082283E-4</v>
      </c>
      <c r="G217" s="110">
        <f t="shared" si="6"/>
        <v>7.8662733529990167E-5</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hidden="1" x14ac:dyDescent="0.35">
      <c r="A228" s="22" t="s">
        <v>1755</v>
      </c>
      <c r="B228" s="150"/>
      <c r="C228" s="138"/>
      <c r="D228" s="155"/>
      <c r="E228" s="39"/>
      <c r="F228" s="110" t="str">
        <f t="shared" si="5"/>
        <v/>
      </c>
      <c r="G228" s="110" t="str">
        <f t="shared" si="6"/>
        <v/>
      </c>
    </row>
    <row r="229" spans="1:7" hidden="1" x14ac:dyDescent="0.35">
      <c r="A229" s="22" t="s">
        <v>1756</v>
      </c>
      <c r="B229" s="150"/>
      <c r="C229" s="138"/>
      <c r="D229" s="155"/>
      <c r="E229" s="22"/>
      <c r="F229" s="110" t="str">
        <f t="shared" si="5"/>
        <v/>
      </c>
      <c r="G229" s="110" t="str">
        <f t="shared" si="6"/>
        <v/>
      </c>
    </row>
    <row r="230" spans="1:7" hidden="1" x14ac:dyDescent="0.35">
      <c r="A230" s="22" t="s">
        <v>1757</v>
      </c>
      <c r="B230" s="150"/>
      <c r="C230" s="138"/>
      <c r="D230" s="155"/>
      <c r="E230" s="92"/>
      <c r="F230" s="110" t="str">
        <f t="shared" si="5"/>
        <v/>
      </c>
      <c r="G230" s="110" t="str">
        <f t="shared" si="6"/>
        <v/>
      </c>
    </row>
    <row r="231" spans="1:7" hidden="1" x14ac:dyDescent="0.35">
      <c r="A231" s="22" t="s">
        <v>1758</v>
      </c>
      <c r="B231" s="150"/>
      <c r="C231" s="138"/>
      <c r="D231" s="155"/>
      <c r="E231" s="92"/>
      <c r="F231" s="110" t="str">
        <f t="shared" si="5"/>
        <v/>
      </c>
      <c r="G231" s="110" t="str">
        <f t="shared" si="6"/>
        <v/>
      </c>
    </row>
    <row r="232" spans="1:7" hidden="1" x14ac:dyDescent="0.35">
      <c r="A232" s="22" t="s">
        <v>1759</v>
      </c>
      <c r="B232" s="150"/>
      <c r="C232" s="138"/>
      <c r="D232" s="155"/>
      <c r="E232" s="92"/>
      <c r="F232" s="110" t="str">
        <f t="shared" si="5"/>
        <v/>
      </c>
      <c r="G232" s="110" t="str">
        <f t="shared" si="6"/>
        <v/>
      </c>
    </row>
    <row r="233" spans="1:7" hidden="1" x14ac:dyDescent="0.35">
      <c r="A233" s="22" t="s">
        <v>1760</v>
      </c>
      <c r="B233" s="150"/>
      <c r="C233" s="138"/>
      <c r="D233" s="155"/>
      <c r="E233" s="92"/>
      <c r="F233" s="110" t="str">
        <f t="shared" si="5"/>
        <v/>
      </c>
      <c r="G233" s="110" t="str">
        <f t="shared" si="6"/>
        <v/>
      </c>
    </row>
    <row r="234" spans="1:7" hidden="1" x14ac:dyDescent="0.35">
      <c r="A234" s="22" t="s">
        <v>1761</v>
      </c>
      <c r="B234" s="150"/>
      <c r="C234" s="138"/>
      <c r="D234" s="155"/>
      <c r="E234" s="92"/>
      <c r="F234" s="110" t="str">
        <f t="shared" si="5"/>
        <v/>
      </c>
      <c r="G234" s="110" t="str">
        <f t="shared" si="6"/>
        <v/>
      </c>
    </row>
    <row r="235" spans="1:7" hidden="1" x14ac:dyDescent="0.35">
      <c r="A235" s="22" t="s">
        <v>1762</v>
      </c>
      <c r="B235" s="150"/>
      <c r="C235" s="138"/>
      <c r="D235" s="155"/>
      <c r="E235" s="92"/>
      <c r="F235" s="110" t="str">
        <f t="shared" si="5"/>
        <v/>
      </c>
      <c r="G235" s="110" t="str">
        <f t="shared" si="6"/>
        <v/>
      </c>
    </row>
    <row r="236" spans="1:7" hidden="1" x14ac:dyDescent="0.35">
      <c r="A236" s="22" t="s">
        <v>1763</v>
      </c>
      <c r="B236" s="150"/>
      <c r="C236" s="138"/>
      <c r="D236" s="155"/>
      <c r="E236" s="92"/>
      <c r="F236" s="110" t="str">
        <f t="shared" si="5"/>
        <v/>
      </c>
      <c r="G236" s="110" t="str">
        <f t="shared" si="6"/>
        <v/>
      </c>
    </row>
    <row r="237" spans="1:7" hidden="1"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5668.0738729092418</v>
      </c>
      <c r="D238" s="47">
        <f>SUM(D214:D237)</f>
        <v>25425</v>
      </c>
      <c r="E238" s="92"/>
      <c r="F238" s="119">
        <f>SUM(F214:F237)</f>
        <v>1</v>
      </c>
      <c r="G238" s="119">
        <f>SUM(G214:G237)</f>
        <v>0.99999999999999989</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0.34070292353258286</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4119.6390866692273</v>
      </c>
      <c r="D265" s="212">
        <v>21031</v>
      </c>
      <c r="E265" s="22"/>
      <c r="F265" s="110">
        <f>IF($C$273=0,"",IF(C265="[for completion]","",IF(C265="","",C265/$C$273)))</f>
        <v>0.72681464268826801</v>
      </c>
      <c r="G265" s="110">
        <f>IF($D$273=0,"",IF(D265="[for completion]","",IF(D265="","",D265/$D$273)))</f>
        <v>0.82717797443461161</v>
      </c>
    </row>
    <row r="266" spans="1:7" x14ac:dyDescent="0.35">
      <c r="A266" s="22" t="s">
        <v>1787</v>
      </c>
      <c r="B266" s="22" t="s">
        <v>636</v>
      </c>
      <c r="C266" s="211">
        <v>847.95415390999972</v>
      </c>
      <c r="D266" s="212">
        <v>2663</v>
      </c>
      <c r="E266" s="22"/>
      <c r="F266" s="110">
        <f t="shared" ref="F266:F272" si="9">IF($C$273=0,"",IF(C266="[for completion]","",IF(C266="","",C266/$C$273)))</f>
        <v>0.14960181764087949</v>
      </c>
      <c r="G266" s="110">
        <f t="shared" ref="G266:G272" si="10">IF($D$273=0,"",IF(D266="[for completion]","",IF(D266="","",D266/$D$273)))</f>
        <v>0.10473942969518191</v>
      </c>
    </row>
    <row r="267" spans="1:7" x14ac:dyDescent="0.35">
      <c r="A267" s="22" t="s">
        <v>1788</v>
      </c>
      <c r="B267" s="22" t="s">
        <v>638</v>
      </c>
      <c r="C267" s="211">
        <v>337.67458101000011</v>
      </c>
      <c r="D267" s="212">
        <v>943</v>
      </c>
      <c r="E267" s="22"/>
      <c r="F267" s="110">
        <f t="shared" si="9"/>
        <v>5.9574837692911609E-2</v>
      </c>
      <c r="G267" s="110">
        <f t="shared" si="10"/>
        <v>3.7089478859390367E-2</v>
      </c>
    </row>
    <row r="268" spans="1:7" x14ac:dyDescent="0.35">
      <c r="A268" s="22" t="s">
        <v>1789</v>
      </c>
      <c r="B268" s="22" t="s">
        <v>640</v>
      </c>
      <c r="C268" s="211">
        <v>190.55976471999998</v>
      </c>
      <c r="D268" s="212">
        <v>448</v>
      </c>
      <c r="E268" s="22"/>
      <c r="F268" s="110">
        <f t="shared" si="9"/>
        <v>3.361984494076331E-2</v>
      </c>
      <c r="G268" s="110">
        <f t="shared" si="10"/>
        <v>1.7620452310717797E-2</v>
      </c>
    </row>
    <row r="269" spans="1:7" x14ac:dyDescent="0.35">
      <c r="A269" s="22" t="s">
        <v>1790</v>
      </c>
      <c r="B269" s="22" t="s">
        <v>642</v>
      </c>
      <c r="C269" s="211">
        <v>99.186463109999977</v>
      </c>
      <c r="D269" s="212">
        <v>202</v>
      </c>
      <c r="E269" s="22"/>
      <c r="F269" s="110">
        <f t="shared" si="9"/>
        <v>1.7499147917613676E-2</v>
      </c>
      <c r="G269" s="110">
        <f t="shared" si="10"/>
        <v>7.9449360865290076E-3</v>
      </c>
    </row>
    <row r="270" spans="1:7" x14ac:dyDescent="0.35">
      <c r="A270" s="22" t="s">
        <v>1791</v>
      </c>
      <c r="B270" s="22" t="s">
        <v>644</v>
      </c>
      <c r="C270" s="211">
        <v>73.059823489999999</v>
      </c>
      <c r="D270" s="212">
        <v>138</v>
      </c>
      <c r="E270" s="22"/>
      <c r="F270" s="110">
        <f t="shared" si="9"/>
        <v>1.288970911956391E-2</v>
      </c>
      <c r="G270" s="110">
        <f t="shared" si="10"/>
        <v>5.4277286135693218E-3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5668.0738729092272</v>
      </c>
      <c r="D273" s="104">
        <f>SUM(D265:D272)</f>
        <v>25425</v>
      </c>
      <c r="E273" s="22"/>
      <c r="F273" s="119">
        <f>SUM(F265:F272)</f>
        <v>1</v>
      </c>
      <c r="G273" s="119">
        <f>SUM(G265:G272)</f>
        <v>1</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473.63265057260935</v>
      </c>
      <c r="D308" s="212">
        <v>1910</v>
      </c>
      <c r="E308" s="28"/>
      <c r="F308" s="110">
        <f>IF($C$326=0,"",IF(C308="[for completion]","",IF(C308="","",C308/$C$326)))</f>
        <v>8.3561481588366834E-2</v>
      </c>
      <c r="G308" s="110">
        <f>IF($D$326=0,"",IF(D308="[for completion]","",IF(D308="","",D308/$D$326)))</f>
        <v>7.4981352804930707E-2</v>
      </c>
    </row>
    <row r="309" spans="1:7" x14ac:dyDescent="0.35">
      <c r="A309" s="22" t="s">
        <v>1827</v>
      </c>
      <c r="B309" s="214" t="s">
        <v>3025</v>
      </c>
      <c r="C309" s="211">
        <v>292.88532576325508</v>
      </c>
      <c r="D309" s="212">
        <v>1056</v>
      </c>
      <c r="E309" s="28"/>
      <c r="F309" s="110">
        <f t="shared" ref="F309:F325" si="11">IF($C$326=0,"",IF(C309="[for completion]","",IF(C309="","",C309/$C$326)))</f>
        <v>5.1672813786551093E-2</v>
      </c>
      <c r="G309" s="110">
        <f t="shared" ref="G309:G325" si="12">IF($D$326=0,"",IF(D309="[for completion]","",IF(D309="","",D309/$D$326)))</f>
        <v>4.1455658932987867E-2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4901.5558965733844</v>
      </c>
      <c r="D325" s="155">
        <v>22507</v>
      </c>
      <c r="E325" s="28"/>
      <c r="F325" s="110">
        <f t="shared" si="11"/>
        <v>0.86476570462508207</v>
      </c>
      <c r="G325" s="110">
        <f t="shared" si="12"/>
        <v>0.88356298826208146</v>
      </c>
    </row>
    <row r="326" spans="1:7" x14ac:dyDescent="0.35">
      <c r="A326" s="22" t="s">
        <v>1844</v>
      </c>
      <c r="B326" s="39" t="s">
        <v>91</v>
      </c>
      <c r="C326" s="103">
        <f>SUM(C308:C325)</f>
        <v>5668.0738729092491</v>
      </c>
      <c r="D326" s="104">
        <f>SUM(D308:D325)</f>
        <v>25473</v>
      </c>
      <c r="E326" s="28"/>
      <c r="F326" s="119">
        <f>SUM(F308:F325)</f>
        <v>1</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257.0014039632548</v>
      </c>
      <c r="D331" s="212">
        <v>948</v>
      </c>
      <c r="E331" s="28"/>
      <c r="F331" s="110">
        <f>IF($C$349=0,"",IF(C331="[for completion]","",IF(C331="","",C331/$C$349)))</f>
        <v>4.5341929150147828E-2</v>
      </c>
      <c r="G331" s="110">
        <f>IF($D$349=0,"",IF(D331="[for completion]","",IF(D331="","",D331/$D$349)))</f>
        <v>3.7215875633023199E-2</v>
      </c>
    </row>
    <row r="332" spans="1:7" x14ac:dyDescent="0.35">
      <c r="A332" s="22" t="s">
        <v>1849</v>
      </c>
      <c r="B332" s="150" t="s">
        <v>3027</v>
      </c>
      <c r="C332" s="211">
        <v>1245.9122300562897</v>
      </c>
      <c r="D332" s="212">
        <v>4581</v>
      </c>
      <c r="E332" s="28"/>
      <c r="F332" s="110">
        <f t="shared" ref="F332:F348" si="13">IF($C$349=0,"",IF(C332="[for completion]","",IF(C332="","",C332/$C$349)))</f>
        <v>0.21981227803172629</v>
      </c>
      <c r="G332" s="110">
        <f t="shared" ref="G332:G348" si="14">IF($D$349=0,"",IF(D332="[for completion]","",IF(D332="","",D332/$D$349)))</f>
        <v>0.17983747497350136</v>
      </c>
    </row>
    <row r="333" spans="1:7" x14ac:dyDescent="0.35">
      <c r="A333" s="22" t="s">
        <v>1850</v>
      </c>
      <c r="B333" s="150" t="s">
        <v>3028</v>
      </c>
      <c r="C333" s="211">
        <v>1570.7029022068016</v>
      </c>
      <c r="D333" s="212">
        <v>8072</v>
      </c>
      <c r="E333" s="28"/>
      <c r="F333" s="110">
        <f t="shared" si="13"/>
        <v>0.27711404922120575</v>
      </c>
      <c r="G333" s="110">
        <f t="shared" si="14"/>
        <v>0.31688454441958153</v>
      </c>
    </row>
    <row r="334" spans="1:7" x14ac:dyDescent="0.35">
      <c r="A334" s="22" t="s">
        <v>1851</v>
      </c>
      <c r="B334" s="150" t="s">
        <v>3029</v>
      </c>
      <c r="C334" s="211">
        <v>2481.1971157488624</v>
      </c>
      <c r="D334" s="212">
        <v>11389</v>
      </c>
      <c r="E334" s="28"/>
      <c r="F334" s="110">
        <f t="shared" si="13"/>
        <v>0.43774960795903378</v>
      </c>
      <c r="G334" s="110">
        <f t="shared" si="14"/>
        <v>0.4471008518823853</v>
      </c>
    </row>
    <row r="335" spans="1:7" x14ac:dyDescent="0.35">
      <c r="A335" s="22" t="s">
        <v>1852</v>
      </c>
      <c r="B335" s="150" t="s">
        <v>3030</v>
      </c>
      <c r="C335" s="211">
        <v>74.023260418186268</v>
      </c>
      <c r="D335" s="212">
        <v>317</v>
      </c>
      <c r="E335" s="28"/>
      <c r="F335" s="110">
        <f t="shared" si="13"/>
        <v>1.305968519076349E-2</v>
      </c>
      <c r="G335" s="110">
        <f t="shared" si="14"/>
        <v>1.2444549130451852E-2</v>
      </c>
    </row>
    <row r="336" spans="1:7" x14ac:dyDescent="0.35">
      <c r="A336" s="22" t="s">
        <v>1853</v>
      </c>
      <c r="B336" s="150" t="s">
        <v>3031</v>
      </c>
      <c r="C336" s="211">
        <v>26.49443576704429</v>
      </c>
      <c r="D336" s="212">
        <v>118</v>
      </c>
      <c r="E336" s="28"/>
      <c r="F336" s="110">
        <f t="shared" si="13"/>
        <v>4.6743278865286819E-3</v>
      </c>
      <c r="G336" s="110">
        <f t="shared" si="14"/>
        <v>4.6323558277391744E-3</v>
      </c>
    </row>
    <row r="337" spans="1:7" x14ac:dyDescent="0.35">
      <c r="A337" s="22" t="s">
        <v>1854</v>
      </c>
      <c r="B337" s="214" t="s">
        <v>3032</v>
      </c>
      <c r="C337" s="211">
        <v>12.742524748801193</v>
      </c>
      <c r="D337" s="212">
        <v>48</v>
      </c>
      <c r="E337" s="28"/>
      <c r="F337" s="110">
        <f t="shared" si="13"/>
        <v>2.2481225605940915E-3</v>
      </c>
      <c r="G337" s="110">
        <f t="shared" si="14"/>
        <v>1.8843481333176305E-3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5668.0738729092409</v>
      </c>
      <c r="D349" s="104">
        <f>SUM(D331:D348)</f>
        <v>25473</v>
      </c>
      <c r="E349" s="28"/>
      <c r="F349" s="119">
        <f>SUM(F331:F348)</f>
        <v>0.99999999999999989</v>
      </c>
      <c r="G349" s="119">
        <f>SUM(G331:G348)</f>
        <v>1</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1.1757940100000002</v>
      </c>
      <c r="D353" s="212">
        <v>4</v>
      </c>
      <c r="E353" s="28"/>
      <c r="F353" s="110">
        <f>IF($C$366=0,"",IF(C353="[for completion]","",IF(C353="","",C353/$C$366)))</f>
        <v>2.0744154652248788E-4</v>
      </c>
      <c r="G353" s="110">
        <f>IF($D$366=0,"",IF(D353="[for completion]","",IF(D353="","",D353/$D$366)))</f>
        <v>1.5702901110980255E-4</v>
      </c>
    </row>
    <row r="354" spans="1:7" x14ac:dyDescent="0.35">
      <c r="A354" s="22" t="s">
        <v>1860</v>
      </c>
      <c r="B354" s="39" t="s">
        <v>1560</v>
      </c>
      <c r="C354" s="211">
        <v>3.2348324700000002</v>
      </c>
      <c r="D354" s="212">
        <v>19</v>
      </c>
      <c r="E354" s="28"/>
      <c r="F354" s="110">
        <f t="shared" ref="F354:F365" si="15">IF($C$366=0,"",IF(C354="[for completion]","",IF(C354="","",C354/$C$366)))</f>
        <v>5.7071106385204269E-4</v>
      </c>
      <c r="G354" s="110">
        <f t="shared" ref="G354:G365" si="16">IF($D$366=0,"",IF(D354="[for completion]","",IF(D354="","",D354/$D$366)))</f>
        <v>7.458878027715621E-4</v>
      </c>
    </row>
    <row r="355" spans="1:7" x14ac:dyDescent="0.35">
      <c r="A355" s="22" t="s">
        <v>1861</v>
      </c>
      <c r="B355" s="39" t="s">
        <v>2235</v>
      </c>
      <c r="C355" s="211">
        <v>6.1603167926536955</v>
      </c>
      <c r="D355" s="212">
        <v>35</v>
      </c>
      <c r="E355" s="28"/>
      <c r="F355" s="110">
        <f t="shared" si="15"/>
        <v>1.0868448313804003E-3</v>
      </c>
      <c r="G355" s="110">
        <f t="shared" si="16"/>
        <v>1.3740038472107722E-3</v>
      </c>
    </row>
    <row r="356" spans="1:7" x14ac:dyDescent="0.35">
      <c r="A356" s="22" t="s">
        <v>1862</v>
      </c>
      <c r="B356" s="39" t="s">
        <v>1561</v>
      </c>
      <c r="C356" s="211">
        <v>9.3683238599999985</v>
      </c>
      <c r="D356" s="212">
        <v>48</v>
      </c>
      <c r="E356" s="28"/>
      <c r="F356" s="110">
        <f t="shared" si="15"/>
        <v>1.6528231759251118E-3</v>
      </c>
      <c r="G356" s="110">
        <f t="shared" si="16"/>
        <v>1.8843481333176305E-3</v>
      </c>
    </row>
    <row r="357" spans="1:7" x14ac:dyDescent="0.35">
      <c r="A357" s="22" t="s">
        <v>1863</v>
      </c>
      <c r="B357" s="39" t="s">
        <v>1562</v>
      </c>
      <c r="C357" s="211">
        <v>13.716309509999997</v>
      </c>
      <c r="D357" s="212">
        <v>66</v>
      </c>
      <c r="E357" s="28"/>
      <c r="F357" s="110">
        <f t="shared" si="15"/>
        <v>2.4199242666115531E-3</v>
      </c>
      <c r="G357" s="110">
        <f t="shared" si="16"/>
        <v>2.5909786833117417E-3</v>
      </c>
    </row>
    <row r="358" spans="1:7" x14ac:dyDescent="0.35">
      <c r="A358" s="22" t="s">
        <v>1864</v>
      </c>
      <c r="B358" s="39" t="s">
        <v>1563</v>
      </c>
      <c r="C358" s="211">
        <v>6.3011674599999994</v>
      </c>
      <c r="D358" s="212">
        <v>37</v>
      </c>
      <c r="E358" s="28"/>
      <c r="F358" s="110">
        <f t="shared" si="15"/>
        <v>1.111694660529506E-3</v>
      </c>
      <c r="G358" s="110">
        <f t="shared" si="16"/>
        <v>1.4525183527656735E-3</v>
      </c>
    </row>
    <row r="359" spans="1:7" x14ac:dyDescent="0.35">
      <c r="A359" s="22" t="s">
        <v>1953</v>
      </c>
      <c r="B359" s="39" t="s">
        <v>1564</v>
      </c>
      <c r="C359" s="211">
        <v>6.2409349699999996</v>
      </c>
      <c r="D359" s="212">
        <v>28</v>
      </c>
      <c r="E359" s="28"/>
      <c r="F359" s="110">
        <f t="shared" si="15"/>
        <v>1.1010680365033296E-3</v>
      </c>
      <c r="G359" s="110">
        <f t="shared" si="16"/>
        <v>1.0992030777686177E-3</v>
      </c>
    </row>
    <row r="360" spans="1:7" x14ac:dyDescent="0.35">
      <c r="A360" s="22" t="s">
        <v>1954</v>
      </c>
      <c r="B360" s="39" t="s">
        <v>1565</v>
      </c>
      <c r="C360" s="211">
        <v>5.81047344</v>
      </c>
      <c r="D360" s="212">
        <v>23</v>
      </c>
      <c r="E360" s="28"/>
      <c r="F360" s="110">
        <f t="shared" si="15"/>
        <v>1.0251230965374965E-3</v>
      </c>
      <c r="G360" s="110">
        <f t="shared" si="16"/>
        <v>9.0291681388136457E-4</v>
      </c>
    </row>
    <row r="361" spans="1:7" x14ac:dyDescent="0.35">
      <c r="A361" s="22" t="s">
        <v>2073</v>
      </c>
      <c r="B361" s="39" t="s">
        <v>2607</v>
      </c>
      <c r="C361" s="195">
        <v>18.842567490000008</v>
      </c>
      <c r="D361" s="207">
        <v>72</v>
      </c>
      <c r="E361" s="28"/>
      <c r="F361" s="110">
        <f t="shared" si="15"/>
        <v>3.3243334353948218E-3</v>
      </c>
      <c r="G361" s="110">
        <f t="shared" si="16"/>
        <v>2.8265221999764457E-3</v>
      </c>
    </row>
    <row r="362" spans="1:7" x14ac:dyDescent="0.35">
      <c r="A362" s="22" t="s">
        <v>2074</v>
      </c>
      <c r="B362" s="22" t="s">
        <v>2610</v>
      </c>
      <c r="C362" s="195">
        <v>41.48332113</v>
      </c>
      <c r="D362" s="207">
        <v>227</v>
      </c>
      <c r="F362" s="110">
        <f t="shared" si="15"/>
        <v>7.3187686081988106E-3</v>
      </c>
      <c r="G362" s="110">
        <f t="shared" si="16"/>
        <v>8.9113963804812943E-3</v>
      </c>
    </row>
    <row r="363" spans="1:7" x14ac:dyDescent="0.35">
      <c r="A363" s="22" t="s">
        <v>2075</v>
      </c>
      <c r="B363" s="22" t="s">
        <v>2608</v>
      </c>
      <c r="C363" s="195">
        <v>4334.8060647631446</v>
      </c>
      <c r="D363" s="207">
        <v>20864</v>
      </c>
      <c r="F363" s="110">
        <f t="shared" si="15"/>
        <v>0.7647758589529865</v>
      </c>
      <c r="G363" s="110">
        <f t="shared" si="16"/>
        <v>0.81906332194872999</v>
      </c>
    </row>
    <row r="364" spans="1:7" x14ac:dyDescent="0.35">
      <c r="A364" s="22" t="s">
        <v>2631</v>
      </c>
      <c r="B364" s="39" t="s">
        <v>2609</v>
      </c>
      <c r="C364" s="195">
        <v>1220.9337670134421</v>
      </c>
      <c r="D364" s="207">
        <v>4050</v>
      </c>
      <c r="E364" s="28"/>
      <c r="F364" s="110">
        <f t="shared" si="15"/>
        <v>0.21540540832555805</v>
      </c>
      <c r="G364" s="110">
        <f t="shared" si="16"/>
        <v>0.15899187374867507</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5668.07387290924</v>
      </c>
      <c r="D366" s="104">
        <f>SUM(D353:D365)</f>
        <v>25473</v>
      </c>
      <c r="E366" s="28"/>
      <c r="F366" s="98">
        <f>SUM(F353:F365)</f>
        <v>1</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3076.6127122519351</v>
      </c>
      <c r="D378" s="212">
        <v>13295</v>
      </c>
      <c r="E378" s="28"/>
      <c r="F378" s="110">
        <f t="shared" ref="F378:F384" si="17">IF($C$385=0,"",IF(C378="[for completion]","",IF(C378="","",C378/$C$385)))</f>
        <v>0.54279686207985245</v>
      </c>
      <c r="G378" s="110">
        <f>IF($D$385=0,"",IF(D378="[for completion]","",IF(D378="","",D378/$D$385)))</f>
        <v>0.52192517567620622</v>
      </c>
    </row>
    <row r="379" spans="1:7" x14ac:dyDescent="0.35">
      <c r="A379" s="22" t="s">
        <v>1956</v>
      </c>
      <c r="B379" s="124" t="s">
        <v>1948</v>
      </c>
      <c r="C379" s="211">
        <v>2591.4611606573112</v>
      </c>
      <c r="D379" s="212">
        <v>12178</v>
      </c>
      <c r="E379" s="28"/>
      <c r="F379" s="110">
        <f t="shared" si="17"/>
        <v>0.45720313792014761</v>
      </c>
      <c r="G379" s="110">
        <f t="shared" ref="G379:G384" si="18">IF($D$385=0,"",IF(D379="[for completion]","",IF(D379="","",D379/$D$385)))</f>
        <v>0.47807482432379383</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5668.0738729092463</v>
      </c>
      <c r="D385" s="104">
        <f>SUM(D378:D384)</f>
        <v>25473</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4567.6274344411731</v>
      </c>
      <c r="D388" s="212">
        <v>21358</v>
      </c>
      <c r="E388" s="28"/>
      <c r="F388" s="110">
        <f>IF($C$392=0,"",IF(C388="[for completion]","",IF(C388="","",C388/$C$392)))</f>
        <v>0.80585178260860424</v>
      </c>
      <c r="G388" s="110">
        <f>IF($D$392=0,"",IF(D388="[for completion]","",IF(D388="","",D388/$D$392)))</f>
        <v>0.83845640482079065</v>
      </c>
    </row>
    <row r="389" spans="1:7" x14ac:dyDescent="0.35">
      <c r="A389" s="22" t="s">
        <v>2054</v>
      </c>
      <c r="B389" s="124" t="s">
        <v>2140</v>
      </c>
      <c r="C389" s="211">
        <v>1100.4464384680755</v>
      </c>
      <c r="D389" s="212">
        <v>4115</v>
      </c>
      <c r="E389" s="28"/>
      <c r="F389" s="110">
        <f>IF($C$392=0,"",IF(C389="[for completion]","",IF(C389="","",C389/$C$392)))</f>
        <v>0.19414821739139582</v>
      </c>
      <c r="G389" s="110">
        <f>IF($D$392=0,"",IF(D389="[for completion]","",IF(D389="","",D389/$D$392)))</f>
        <v>0.16154359517920935</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5668.0738729092482</v>
      </c>
      <c r="D392" s="104">
        <f>SUM(D388:D391)</f>
        <v>25473</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4" t="s">
        <v>2697</v>
      </c>
      <c r="C9" s="224"/>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3" t="s">
        <v>1469</v>
      </c>
      <c r="B1" s="223"/>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9" t="s">
        <v>2017</v>
      </c>
      <c r="F5" s="240"/>
      <c r="G5" s="128" t="s">
        <v>2016</v>
      </c>
      <c r="H5" s="126"/>
    </row>
    <row r="6" spans="1:9" x14ac:dyDescent="0.35">
      <c r="A6" s="22"/>
      <c r="B6" s="22"/>
      <c r="C6" s="22"/>
      <c r="D6" s="22"/>
      <c r="F6" s="129"/>
      <c r="G6" s="129"/>
    </row>
    <row r="7" spans="1:9" ht="18.75" customHeight="1" x14ac:dyDescent="0.35">
      <c r="A7" s="26"/>
      <c r="B7" s="225" t="s">
        <v>2044</v>
      </c>
      <c r="C7" s="226"/>
      <c r="D7" s="130"/>
      <c r="E7" s="225" t="s">
        <v>2033</v>
      </c>
      <c r="F7" s="224"/>
      <c r="G7" s="224"/>
      <c r="H7" s="226"/>
    </row>
    <row r="8" spans="1:9" ht="18.75" customHeight="1" x14ac:dyDescent="0.35">
      <c r="A8" s="22"/>
      <c r="B8" s="241" t="s">
        <v>2010</v>
      </c>
      <c r="C8" s="242"/>
      <c r="D8" s="130"/>
      <c r="E8" s="243" t="s">
        <v>33</v>
      </c>
      <c r="F8" s="244"/>
      <c r="G8" s="244"/>
      <c r="H8" s="245"/>
    </row>
    <row r="9" spans="1:9" ht="18.75" customHeight="1" x14ac:dyDescent="0.35">
      <c r="A9" s="22"/>
      <c r="B9" s="241" t="s">
        <v>2014</v>
      </c>
      <c r="C9" s="242"/>
      <c r="D9" s="131"/>
      <c r="E9" s="243"/>
      <c r="F9" s="244"/>
      <c r="G9" s="244"/>
      <c r="H9" s="245"/>
      <c r="I9" s="126"/>
    </row>
    <row r="10" spans="1:9" x14ac:dyDescent="0.35">
      <c r="A10" s="132"/>
      <c r="B10" s="246"/>
      <c r="C10" s="246"/>
      <c r="D10" s="130"/>
      <c r="E10" s="243"/>
      <c r="F10" s="244"/>
      <c r="G10" s="244"/>
      <c r="H10" s="245"/>
      <c r="I10" s="126"/>
    </row>
    <row r="11" spans="1:9" ht="15" thickBot="1" x14ac:dyDescent="0.4">
      <c r="A11" s="132"/>
      <c r="B11" s="247"/>
      <c r="C11" s="248"/>
      <c r="D11" s="131"/>
      <c r="E11" s="243"/>
      <c r="F11" s="244"/>
      <c r="G11" s="244"/>
      <c r="H11" s="245"/>
      <c r="I11" s="126"/>
    </row>
    <row r="12" spans="1:9" x14ac:dyDescent="0.35">
      <c r="A12" s="22"/>
      <c r="B12" s="133"/>
      <c r="C12" s="22"/>
      <c r="D12" s="22"/>
      <c r="E12" s="243"/>
      <c r="F12" s="244"/>
      <c r="G12" s="244"/>
      <c r="H12" s="245"/>
      <c r="I12" s="126"/>
    </row>
    <row r="13" spans="1:9" ht="15.75" customHeight="1" thickBot="1" x14ac:dyDescent="0.4">
      <c r="A13" s="22"/>
      <c r="B13" s="133"/>
      <c r="C13" s="22"/>
      <c r="D13" s="22"/>
      <c r="E13" s="234" t="s">
        <v>2045</v>
      </c>
      <c r="F13" s="235"/>
      <c r="G13" s="236" t="s">
        <v>2046</v>
      </c>
      <c r="H13" s="237"/>
      <c r="I13" s="126"/>
    </row>
    <row r="14" spans="1:9" x14ac:dyDescent="0.35">
      <c r="A14" s="22"/>
      <c r="B14" s="133"/>
      <c r="C14" s="22"/>
      <c r="D14" s="22"/>
      <c r="E14" s="134"/>
      <c r="F14" s="134"/>
      <c r="G14" s="22"/>
      <c r="H14" s="127"/>
    </row>
    <row r="15" spans="1:9" ht="18.75" customHeight="1" x14ac:dyDescent="0.35">
      <c r="A15" s="33"/>
      <c r="B15" s="238" t="s">
        <v>2047</v>
      </c>
      <c r="C15" s="238"/>
      <c r="D15" s="238"/>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8" t="s">
        <v>2014</v>
      </c>
      <c r="C20" s="238"/>
      <c r="D20" s="238"/>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3"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8" t="s">
        <v>2991</v>
      </c>
      <c r="E6" s="218"/>
      <c r="F6" s="218"/>
      <c r="G6" s="218"/>
      <c r="H6" s="218"/>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3035</v>
      </c>
      <c r="G9" s="6"/>
      <c r="H9" s="6"/>
      <c r="I9" s="6"/>
      <c r="J9" s="7"/>
    </row>
    <row r="10" spans="2:10" ht="21" x14ac:dyDescent="0.35">
      <c r="B10" s="5"/>
      <c r="C10" s="6"/>
      <c r="D10" s="6"/>
      <c r="E10" s="6"/>
      <c r="F10" s="11" t="s">
        <v>3034</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21" t="s">
        <v>14</v>
      </c>
      <c r="E24" s="222" t="s">
        <v>15</v>
      </c>
      <c r="F24" s="222"/>
      <c r="G24" s="222"/>
      <c r="H24" s="222"/>
      <c r="I24" s="6"/>
      <c r="J24" s="7"/>
    </row>
    <row r="25" spans="2:10" x14ac:dyDescent="0.35">
      <c r="B25" s="5"/>
      <c r="C25" s="6"/>
      <c r="D25" s="6"/>
      <c r="H25" s="6"/>
      <c r="I25" s="6"/>
      <c r="J25" s="7"/>
    </row>
    <row r="26" spans="2:10" x14ac:dyDescent="0.35">
      <c r="B26" s="5"/>
      <c r="C26" s="6"/>
      <c r="D26" s="221" t="s">
        <v>16</v>
      </c>
      <c r="E26" s="222"/>
      <c r="F26" s="222"/>
      <c r="G26" s="222"/>
      <c r="H26" s="222"/>
      <c r="I26" s="6"/>
      <c r="J26" s="7"/>
    </row>
    <row r="27" spans="2:10" x14ac:dyDescent="0.35">
      <c r="B27" s="5"/>
      <c r="C27" s="6"/>
      <c r="D27" s="14"/>
      <c r="E27" s="14"/>
      <c r="F27" s="14"/>
      <c r="G27" s="14"/>
      <c r="H27" s="14"/>
      <c r="I27" s="6"/>
      <c r="J27" s="7"/>
    </row>
    <row r="28" spans="2:10" x14ac:dyDescent="0.35">
      <c r="B28" s="5"/>
      <c r="C28" s="6"/>
      <c r="D28" s="221" t="s">
        <v>17</v>
      </c>
      <c r="E28" s="222" t="s">
        <v>15</v>
      </c>
      <c r="F28" s="222"/>
      <c r="G28" s="222"/>
      <c r="H28" s="222"/>
      <c r="I28" s="6"/>
      <c r="J28" s="7"/>
    </row>
    <row r="29" spans="2:10" x14ac:dyDescent="0.35">
      <c r="B29" s="5"/>
      <c r="C29" s="6"/>
      <c r="D29" s="14"/>
      <c r="E29" s="14"/>
      <c r="F29" s="14"/>
      <c r="G29" s="14"/>
      <c r="H29" s="14"/>
      <c r="I29" s="6"/>
      <c r="J29" s="7"/>
    </row>
    <row r="30" spans="2:10" x14ac:dyDescent="0.35">
      <c r="B30" s="5"/>
      <c r="C30" s="6"/>
      <c r="D30" s="221" t="s">
        <v>18</v>
      </c>
      <c r="E30" s="222" t="s">
        <v>15</v>
      </c>
      <c r="F30" s="222"/>
      <c r="G30" s="222"/>
      <c r="H30" s="222"/>
      <c r="I30" s="6"/>
      <c r="J30" s="7"/>
    </row>
    <row r="31" spans="2:10" x14ac:dyDescent="0.35">
      <c r="B31" s="5"/>
      <c r="C31" s="6"/>
      <c r="D31" s="14"/>
      <c r="E31" s="14"/>
      <c r="F31" s="14"/>
      <c r="G31" s="14"/>
      <c r="H31" s="14"/>
      <c r="I31" s="6"/>
      <c r="J31" s="7"/>
    </row>
    <row r="32" spans="2:10" x14ac:dyDescent="0.35">
      <c r="B32" s="5"/>
      <c r="C32" s="6"/>
      <c r="D32" s="221" t="s">
        <v>19</v>
      </c>
      <c r="E32" s="222" t="s">
        <v>15</v>
      </c>
      <c r="F32" s="222"/>
      <c r="G32" s="222"/>
      <c r="H32" s="222"/>
      <c r="I32" s="6"/>
      <c r="J32" s="7"/>
    </row>
    <row r="33" spans="2:10" x14ac:dyDescent="0.35">
      <c r="B33" s="5"/>
      <c r="C33" s="6"/>
      <c r="I33" s="6"/>
      <c r="J33" s="7"/>
    </row>
    <row r="34" spans="2:10" x14ac:dyDescent="0.35">
      <c r="B34" s="5"/>
      <c r="C34" s="6"/>
      <c r="D34" s="221" t="s">
        <v>20</v>
      </c>
      <c r="E34" s="222" t="s">
        <v>15</v>
      </c>
      <c r="F34" s="222"/>
      <c r="G34" s="222"/>
      <c r="H34" s="222"/>
      <c r="I34" s="6"/>
      <c r="J34" s="7"/>
    </row>
    <row r="35" spans="2:10" x14ac:dyDescent="0.35">
      <c r="B35" s="5"/>
      <c r="C35" s="6"/>
      <c r="D35" s="6"/>
      <c r="E35" s="6"/>
      <c r="F35" s="6"/>
      <c r="G35" s="6"/>
      <c r="H35" s="6"/>
      <c r="I35" s="6"/>
      <c r="J35" s="7"/>
    </row>
    <row r="36" spans="2:10" x14ac:dyDescent="0.35">
      <c r="B36" s="5"/>
      <c r="C36" s="6"/>
      <c r="D36" s="219" t="s">
        <v>21</v>
      </c>
      <c r="E36" s="220"/>
      <c r="F36" s="220"/>
      <c r="G36" s="220"/>
      <c r="H36" s="220"/>
      <c r="I36" s="6"/>
      <c r="J36" s="7"/>
    </row>
    <row r="37" spans="2:10" x14ac:dyDescent="0.35">
      <c r="B37" s="5"/>
      <c r="C37" s="6"/>
      <c r="D37" s="6"/>
      <c r="E37" s="6"/>
      <c r="F37" s="13"/>
      <c r="G37" s="6"/>
      <c r="H37" s="6"/>
      <c r="I37" s="6"/>
      <c r="J37" s="7"/>
    </row>
    <row r="38" spans="2:10" x14ac:dyDescent="0.35">
      <c r="B38" s="5"/>
      <c r="C38" s="6"/>
      <c r="D38" s="219" t="s">
        <v>1470</v>
      </c>
      <c r="E38" s="220"/>
      <c r="F38" s="220"/>
      <c r="G38" s="220"/>
      <c r="H38" s="220"/>
      <c r="I38" s="6"/>
      <c r="J38" s="7"/>
    </row>
    <row r="39" spans="2:10" x14ac:dyDescent="0.35">
      <c r="B39" s="5"/>
      <c r="C39" s="6"/>
      <c r="I39" s="6"/>
      <c r="J39" s="7"/>
    </row>
    <row r="40" spans="2:10" x14ac:dyDescent="0.35">
      <c r="B40" s="5"/>
      <c r="C40" s="6"/>
      <c r="D40" s="219" t="s">
        <v>2682</v>
      </c>
      <c r="E40" s="220" t="s">
        <v>15</v>
      </c>
      <c r="F40" s="220"/>
      <c r="G40" s="220"/>
      <c r="H40" s="220"/>
      <c r="I40" s="6"/>
      <c r="J40" s="7"/>
    </row>
    <row r="41" spans="2:10" x14ac:dyDescent="0.35">
      <c r="B41" s="5"/>
      <c r="C41" s="6"/>
      <c r="D41" s="6"/>
      <c r="E41" s="14"/>
      <c r="F41" s="14"/>
      <c r="G41" s="14"/>
      <c r="H41" s="14"/>
      <c r="I41" s="6"/>
      <c r="J41" s="7"/>
    </row>
    <row r="42" spans="2:10" x14ac:dyDescent="0.35">
      <c r="B42" s="5"/>
      <c r="C42" s="6"/>
      <c r="D42" s="219" t="s">
        <v>2683</v>
      </c>
      <c r="E42" s="220"/>
      <c r="F42" s="220"/>
      <c r="G42" s="220"/>
      <c r="H42" s="22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67" sqref="C16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3033</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14818.589712170011</v>
      </c>
      <c r="F38" s="39"/>
      <c r="H38" s="20"/>
      <c r="L38" s="20"/>
      <c r="M38" s="20"/>
    </row>
    <row r="39" spans="1:14" x14ac:dyDescent="0.35">
      <c r="A39" s="22" t="s">
        <v>61</v>
      </c>
      <c r="B39" s="39" t="s">
        <v>62</v>
      </c>
      <c r="C39" s="195">
        <v>8383.6810000000005</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0.69755171292538565</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v>6434.9087121700104</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14837.310940170011</v>
      </c>
      <c r="E53" s="47"/>
      <c r="F53" s="110">
        <f>IF($C$58=0,"",IF(C53="[for completion]","",C53/$C$58))</f>
        <v>1.0012633609785839</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-18.721227999999762</v>
      </c>
      <c r="E57" s="47"/>
      <c r="F57" s="110">
        <f>IF($C$58=0,"",IF(C57="[for completion]","",C57/$C$58))</f>
        <v>-1.2633609785838557E-3</v>
      </c>
      <c r="G57" s="48"/>
      <c r="H57" s="20"/>
      <c r="L57" s="20"/>
      <c r="M57" s="20"/>
      <c r="N57" s="52"/>
    </row>
    <row r="58" spans="1:14" x14ac:dyDescent="0.35">
      <c r="A58" s="22" t="s">
        <v>90</v>
      </c>
      <c r="B58" s="49" t="s">
        <v>91</v>
      </c>
      <c r="C58" s="105">
        <f>SUM(C53:C57)</f>
        <v>14818.589712170011</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18.861386849840322</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5.6879571499999972</v>
      </c>
      <c r="D70" s="196" t="s">
        <v>1149</v>
      </c>
      <c r="E70" s="18"/>
      <c r="F70" s="110">
        <f t="shared" ref="F70:F76" si="1">IF($C$77=0,"",IF(C70="[for completion]","",C70/$C$77))</f>
        <v>3.8383930323198506E-4</v>
      </c>
      <c r="G70" s="199" t="s">
        <v>1149</v>
      </c>
      <c r="H70" s="20"/>
      <c r="L70" s="20"/>
      <c r="M70" s="20"/>
      <c r="N70" s="52"/>
    </row>
    <row r="71" spans="1:14" x14ac:dyDescent="0.35">
      <c r="A71" s="22" t="s">
        <v>106</v>
      </c>
      <c r="B71" s="18" t="s">
        <v>1492</v>
      </c>
      <c r="C71" s="196">
        <v>18.06416844000001</v>
      </c>
      <c r="D71" s="196" t="s">
        <v>1149</v>
      </c>
      <c r="E71" s="18"/>
      <c r="F71" s="110">
        <f t="shared" si="1"/>
        <v>1.2190207564195209E-3</v>
      </c>
      <c r="G71" s="199" t="s">
        <v>1149</v>
      </c>
      <c r="H71" s="20"/>
      <c r="L71" s="20"/>
      <c r="M71" s="20"/>
      <c r="N71" s="52"/>
    </row>
    <row r="72" spans="1:14" x14ac:dyDescent="0.35">
      <c r="A72" s="22" t="s">
        <v>107</v>
      </c>
      <c r="B72" s="18" t="s">
        <v>1493</v>
      </c>
      <c r="C72" s="196">
        <v>44.00386495000005</v>
      </c>
      <c r="D72" s="196" t="s">
        <v>1149</v>
      </c>
      <c r="E72" s="18"/>
      <c r="F72" s="110">
        <f t="shared" si="1"/>
        <v>2.9695042379006666E-3</v>
      </c>
      <c r="G72" s="199" t="s">
        <v>1149</v>
      </c>
      <c r="H72" s="20"/>
      <c r="L72" s="20"/>
      <c r="M72" s="20"/>
      <c r="N72" s="52"/>
    </row>
    <row r="73" spans="1:14" x14ac:dyDescent="0.35">
      <c r="A73" s="22" t="s">
        <v>108</v>
      </c>
      <c r="B73" s="18" t="s">
        <v>1494</v>
      </c>
      <c r="C73" s="196">
        <v>52.0877345800005</v>
      </c>
      <c r="D73" s="196" t="s">
        <v>1149</v>
      </c>
      <c r="E73" s="18"/>
      <c r="F73" s="110">
        <f t="shared" si="1"/>
        <v>3.5150264358303012E-3</v>
      </c>
      <c r="G73" s="199" t="s">
        <v>1149</v>
      </c>
      <c r="H73" s="20"/>
      <c r="L73" s="20"/>
      <c r="M73" s="20"/>
      <c r="N73" s="52"/>
    </row>
    <row r="74" spans="1:14" x14ac:dyDescent="0.35">
      <c r="A74" s="22" t="s">
        <v>109</v>
      </c>
      <c r="B74" s="18" t="s">
        <v>1495</v>
      </c>
      <c r="C74" s="196">
        <v>97.998293049999944</v>
      </c>
      <c r="D74" s="196" t="s">
        <v>1149</v>
      </c>
      <c r="E74" s="18"/>
      <c r="F74" s="110">
        <f t="shared" si="1"/>
        <v>6.6131997007459666E-3</v>
      </c>
      <c r="G74" s="199" t="s">
        <v>1149</v>
      </c>
      <c r="H74" s="20"/>
      <c r="L74" s="20"/>
      <c r="M74" s="20"/>
      <c r="N74" s="52"/>
    </row>
    <row r="75" spans="1:14" x14ac:dyDescent="0.35">
      <c r="A75" s="22" t="s">
        <v>110</v>
      </c>
      <c r="B75" s="18" t="s">
        <v>1496</v>
      </c>
      <c r="C75" s="196">
        <v>1075.0013416099985</v>
      </c>
      <c r="D75" s="196" t="s">
        <v>1149</v>
      </c>
      <c r="E75" s="18"/>
      <c r="F75" s="110">
        <f t="shared" si="1"/>
        <v>7.254410591630972E-2</v>
      </c>
      <c r="G75" s="199" t="s">
        <v>1149</v>
      </c>
      <c r="H75" s="20"/>
      <c r="L75" s="20"/>
      <c r="M75" s="20"/>
      <c r="N75" s="52"/>
    </row>
    <row r="76" spans="1:14" x14ac:dyDescent="0.35">
      <c r="A76" s="22" t="s">
        <v>111</v>
      </c>
      <c r="B76" s="18" t="s">
        <v>1497</v>
      </c>
      <c r="C76" s="196">
        <v>13525.746352390006</v>
      </c>
      <c r="D76" s="196" t="s">
        <v>1149</v>
      </c>
      <c r="E76" s="18"/>
      <c r="F76" s="110">
        <f t="shared" si="1"/>
        <v>0.91275530364956181</v>
      </c>
      <c r="G76" s="199" t="s">
        <v>1149</v>
      </c>
      <c r="H76" s="20"/>
      <c r="L76" s="20"/>
      <c r="M76" s="20"/>
      <c r="N76" s="52"/>
    </row>
    <row r="77" spans="1:14" x14ac:dyDescent="0.35">
      <c r="A77" s="22" t="s">
        <v>112</v>
      </c>
      <c r="B77" s="55" t="s">
        <v>91</v>
      </c>
      <c r="C77" s="105">
        <f>SUM(C70:C76)</f>
        <v>14818.589712170005</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1.4548298</v>
      </c>
      <c r="D79" s="105"/>
      <c r="E79" s="39"/>
      <c r="F79" s="110">
        <f t="shared" ref="F79:F82" si="3">IF($C$77=0,"",IF(C79="[for completion]","",C79/$C$77))</f>
        <v>9.8175995709308124E-5</v>
      </c>
      <c r="G79" s="110" t="str">
        <f t="shared" si="2"/>
        <v/>
      </c>
      <c r="H79" s="20"/>
      <c r="L79" s="20"/>
      <c r="M79" s="20"/>
      <c r="N79" s="52"/>
    </row>
    <row r="80" spans="1:14" outlineLevel="1" x14ac:dyDescent="0.35">
      <c r="A80" s="22" t="s">
        <v>117</v>
      </c>
      <c r="B80" s="56" t="s">
        <v>118</v>
      </c>
      <c r="C80" s="198">
        <v>4.2331273499999984</v>
      </c>
      <c r="D80" s="105"/>
      <c r="E80" s="39"/>
      <c r="F80" s="110">
        <f t="shared" si="3"/>
        <v>2.8566330752267705E-4</v>
      </c>
      <c r="G80" s="110" t="str">
        <f t="shared" si="2"/>
        <v/>
      </c>
      <c r="H80" s="20"/>
      <c r="L80" s="20"/>
      <c r="M80" s="20"/>
      <c r="N80" s="52"/>
    </row>
    <row r="81" spans="1:14" outlineLevel="1" x14ac:dyDescent="0.35">
      <c r="A81" s="22" t="s">
        <v>119</v>
      </c>
      <c r="B81" s="56" t="s">
        <v>120</v>
      </c>
      <c r="C81" s="198">
        <v>7.1060393999999985</v>
      </c>
      <c r="D81" s="105"/>
      <c r="E81" s="39"/>
      <c r="F81" s="110">
        <f t="shared" si="3"/>
        <v>4.7953547119022058E-4</v>
      </c>
      <c r="G81" s="110" t="str">
        <f t="shared" si="2"/>
        <v/>
      </c>
      <c r="H81" s="20"/>
      <c r="L81" s="20"/>
      <c r="M81" s="20"/>
      <c r="N81" s="52"/>
    </row>
    <row r="82" spans="1:14" outlineLevel="1" x14ac:dyDescent="0.35">
      <c r="A82" s="22" t="s">
        <v>121</v>
      </c>
      <c r="B82" s="56" t="s">
        <v>122</v>
      </c>
      <c r="C82" s="198">
        <v>10.958129040000003</v>
      </c>
      <c r="D82" s="105"/>
      <c r="E82" s="39"/>
      <c r="F82" s="110">
        <f t="shared" si="3"/>
        <v>7.3948528522929972E-4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2.5388251913979607</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1750</v>
      </c>
      <c r="D93" s="200" t="s">
        <v>1149</v>
      </c>
      <c r="E93" s="18"/>
      <c r="F93" s="110">
        <f>IF($C$100=0,"",IF(C93="[for completion]","",IF(C93="","",C93/$C$100)))</f>
        <v>0.20873885826524172</v>
      </c>
      <c r="G93" s="110" t="str">
        <f>IF($D$100=0,"",IF(D93="[Mark as ND1 if not relevant]","",IF(D93="","",D93/$D$100)))</f>
        <v/>
      </c>
      <c r="H93" s="20"/>
      <c r="L93" s="20"/>
      <c r="M93" s="20"/>
      <c r="N93" s="52"/>
    </row>
    <row r="94" spans="1:14" x14ac:dyDescent="0.35">
      <c r="A94" s="22" t="s">
        <v>134</v>
      </c>
      <c r="B94" s="18" t="s">
        <v>1492</v>
      </c>
      <c r="C94" s="195">
        <v>0</v>
      </c>
      <c r="D94" s="200" t="s">
        <v>1149</v>
      </c>
      <c r="E94" s="18"/>
      <c r="F94" s="110">
        <f t="shared" ref="F94:F99" si="4">IF($C$100=0,"",IF(C94="[for completion]","",IF(C94="","",C94/$C$100)))</f>
        <v>0</v>
      </c>
      <c r="G94" s="110" t="str">
        <f t="shared" ref="G94:G99" si="5">IF($D$100=0,"",IF(D94="[Mark as ND1 if not relevant]","",IF(D94="","",D94/$D$100)))</f>
        <v/>
      </c>
      <c r="H94" s="20"/>
      <c r="L94" s="20"/>
      <c r="M94" s="20"/>
      <c r="N94" s="52"/>
    </row>
    <row r="95" spans="1:14" x14ac:dyDescent="0.35">
      <c r="A95" s="22" t="s">
        <v>135</v>
      </c>
      <c r="B95" s="18" t="s">
        <v>1493</v>
      </c>
      <c r="C95" s="195">
        <v>3715.2310000000002</v>
      </c>
      <c r="D95" s="200" t="s">
        <v>1149</v>
      </c>
      <c r="E95" s="18"/>
      <c r="F95" s="110">
        <f t="shared" si="4"/>
        <v>0.44315032978950414</v>
      </c>
      <c r="G95" s="110" t="str">
        <f t="shared" si="5"/>
        <v/>
      </c>
      <c r="H95" s="20"/>
      <c r="L95" s="20"/>
      <c r="M95" s="20"/>
      <c r="N95" s="52"/>
    </row>
    <row r="96" spans="1:14" x14ac:dyDescent="0.35">
      <c r="A96" s="22" t="s">
        <v>136</v>
      </c>
      <c r="B96" s="18" t="s">
        <v>1494</v>
      </c>
      <c r="C96" s="195">
        <v>2918.45</v>
      </c>
      <c r="D96" s="200" t="s">
        <v>1149</v>
      </c>
      <c r="E96" s="18"/>
      <c r="F96" s="110">
        <f t="shared" si="4"/>
        <v>0.34811081194525406</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8383.6810000000005</v>
      </c>
      <c r="D100" s="105">
        <f>SUM(D93:D99)</f>
        <v>0</v>
      </c>
      <c r="E100" s="39"/>
      <c r="F100" s="111">
        <f>SUM(F93:F99)</f>
        <v>0.99999999999999989</v>
      </c>
      <c r="G100" s="111">
        <f>SUM(G93:G99)</f>
        <v>0</v>
      </c>
      <c r="H100" s="20"/>
      <c r="L100" s="20"/>
      <c r="M100" s="20"/>
    </row>
    <row r="101" spans="1:14" outlineLevel="1" x14ac:dyDescent="0.35">
      <c r="A101" s="22" t="s">
        <v>141</v>
      </c>
      <c r="B101" s="56" t="s">
        <v>114</v>
      </c>
      <c r="C101" s="215">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215">
        <v>500</v>
      </c>
      <c r="D102" s="105"/>
      <c r="E102" s="39"/>
      <c r="F102" s="110">
        <f>IF($C$100=0,"",IF(C102="[for completion]","",C102/$C$100))</f>
        <v>5.9639673790069063E-2</v>
      </c>
      <c r="G102" s="110" t="str">
        <f>IF($D$100=0,"",IF(D102="[for completion]","",D102/$D$100))</f>
        <v/>
      </c>
      <c r="H102" s="20"/>
      <c r="L102" s="20"/>
      <c r="M102" s="20"/>
    </row>
    <row r="103" spans="1:14" outlineLevel="1" x14ac:dyDescent="0.35">
      <c r="A103" s="22" t="s">
        <v>143</v>
      </c>
      <c r="B103" s="56" t="s">
        <v>118</v>
      </c>
      <c r="C103" s="215">
        <v>1250</v>
      </c>
      <c r="D103" s="105"/>
      <c r="E103" s="39"/>
      <c r="F103" s="110">
        <f>IF($C$100=0,"",IF(C103="[for completion]","",C103/$C$100))</f>
        <v>0.14909918447517265</v>
      </c>
      <c r="G103" s="110" t="str">
        <f>IF($D$100=0,"",IF(D103="[for completion]","",D103/$D$100))</f>
        <v/>
      </c>
      <c r="H103" s="20"/>
      <c r="L103" s="20"/>
      <c r="M103" s="20"/>
    </row>
    <row r="104" spans="1:14" outlineLevel="1" x14ac:dyDescent="0.35">
      <c r="A104" s="22" t="s">
        <v>144</v>
      </c>
      <c r="B104" s="56" t="s">
        <v>120</v>
      </c>
      <c r="C104" s="215">
        <v>0</v>
      </c>
      <c r="D104" s="105"/>
      <c r="E104" s="39"/>
      <c r="F104" s="110">
        <f>IF($C$100=0,"",IF(C104="[for completion]","",C104/$C$100))</f>
        <v>0</v>
      </c>
      <c r="G104" s="110" t="str">
        <f>IF($D$100=0,"",IF(D104="[for completion]","",D104/$D$100))</f>
        <v/>
      </c>
      <c r="H104" s="20"/>
      <c r="L104" s="20"/>
      <c r="M104" s="20"/>
    </row>
    <row r="105" spans="1:14" outlineLevel="1" x14ac:dyDescent="0.35">
      <c r="A105" s="22" t="s">
        <v>145</v>
      </c>
      <c r="B105" s="56" t="s">
        <v>122</v>
      </c>
      <c r="C105" s="215">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14818.589712170011</v>
      </c>
      <c r="D126" s="195">
        <f>C58</f>
        <v>14818.589712170011</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14818.589712170011</v>
      </c>
      <c r="D131" s="103">
        <f>SUM(D112:D130)</f>
        <v>14818.589712170011</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2118.4500000000003</v>
      </c>
      <c r="D138" s="195">
        <v>8.8763055000000008</v>
      </c>
      <c r="E138" s="48"/>
      <c r="F138" s="110">
        <f t="shared" ref="F138:F141" si="12">IF($C$157=0,"",IF(C138="[for completion]","",IF(C138="","",C138/$C$157)))</f>
        <v>0.25268733388114362</v>
      </c>
      <c r="G138" s="110">
        <f t="shared" ref="G138:G141" si="13">IF($D$157=0,"",IF(D138="[for completion]","",IF(D138="","",D138/$D$157)))</f>
        <v>1.0587599289619918E-3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6265.2309999999998</v>
      </c>
      <c r="D152" s="195">
        <v>8374.8046945000006</v>
      </c>
      <c r="E152" s="39"/>
      <c r="F152" s="110">
        <f t="shared" si="14"/>
        <v>0.74731266611885627</v>
      </c>
      <c r="G152" s="110">
        <f t="shared" si="15"/>
        <v>0.99894124007103802</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8383.6810000000005</v>
      </c>
      <c r="D157" s="103">
        <f>SUM(D138:D156)</f>
        <v>8383.6810000000005</v>
      </c>
      <c r="E157" s="39"/>
      <c r="F157" s="110">
        <f>SUM(F138:F156)</f>
        <v>0.99999999999999989</v>
      </c>
      <c r="G157" s="110">
        <f>SUM(G138:G156)</f>
        <v>1</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2178.4499999999998</v>
      </c>
      <c r="D164" s="195">
        <v>8.8763055000000008</v>
      </c>
      <c r="E164" s="59"/>
      <c r="F164" s="110">
        <f>IF($C$167=0,"",IF(C164="[for completion]","",IF(C164="","",C164/$C$167)))</f>
        <v>0.25984409473595188</v>
      </c>
      <c r="G164" s="110">
        <f>IF($D$167=0,"",IF(D164="[for completion]","",IF(D164="","",D164/$D$167)))</f>
        <v>1.0587599289619918E-3</v>
      </c>
      <c r="H164" s="20"/>
      <c r="L164" s="20"/>
      <c r="M164" s="20"/>
      <c r="N164" s="52"/>
    </row>
    <row r="165" spans="1:14" x14ac:dyDescent="0.35">
      <c r="A165" s="22" t="s">
        <v>213</v>
      </c>
      <c r="B165" s="20" t="s">
        <v>214</v>
      </c>
      <c r="C165" s="195">
        <v>6205.2309999999998</v>
      </c>
      <c r="D165" s="195">
        <v>8374.8046945000006</v>
      </c>
      <c r="E165" s="59"/>
      <c r="F165" s="110">
        <f>IF($C$167=0,"",IF(C165="[for completion]","",IF(C165="","",C165/$C$167)))</f>
        <v>0.74015590526404806</v>
      </c>
      <c r="G165" s="110">
        <f>IF($D$167=0,"",IF(D165="[for completion]","",IF(D165="","",D165/$D$167)))</f>
        <v>0.99894124007103802</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8383.6810000000005</v>
      </c>
      <c r="D167" s="113">
        <f>SUM(D164:D166)</f>
        <v>8383.6810000000005</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329.77069999999998</v>
      </c>
      <c r="E218" s="59"/>
      <c r="F218" s="110">
        <f>IF($C$38=0,"",IF(C218="[for completion]","",IF(C218="","",C218/$C$38)))</f>
        <v>2.2253851844563209E-2</v>
      </c>
      <c r="G218" s="110">
        <f>IF($C$39=0,"",IF(C218="[for completion]","",IF(C218="","",C218/$C$39)))</f>
        <v>3.9334833947045449E-2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329.77069999999998</v>
      </c>
      <c r="E220" s="59"/>
      <c r="F220" s="100">
        <f>SUM(F217:F219)</f>
        <v>2.2253851844563209E-2</v>
      </c>
      <c r="G220" s="100">
        <f>SUM(G217:G219)</f>
        <v>3.9334833947045449E-2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329.77069999999998</v>
      </c>
      <c r="E222" s="59"/>
      <c r="F222" s="110">
        <f t="shared" si="19"/>
        <v>2.2253851844563209E-2</v>
      </c>
      <c r="G222" s="110">
        <f t="shared" si="20"/>
        <v>3.9334833947045449E-2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216">
        <v>2169.5736944999999</v>
      </c>
      <c r="E231" s="39"/>
      <c r="H231" s="20"/>
      <c r="L231" s="20"/>
      <c r="M231" s="20"/>
    </row>
    <row r="232" spans="1:14" x14ac:dyDescent="0.35">
      <c r="A232" s="22" t="s">
        <v>306</v>
      </c>
      <c r="B232" s="1" t="s">
        <v>307</v>
      </c>
      <c r="C232" s="216"/>
      <c r="E232" s="39"/>
      <c r="H232" s="20"/>
      <c r="L232" s="20"/>
      <c r="M232" s="20"/>
    </row>
    <row r="233" spans="1:14" x14ac:dyDescent="0.35">
      <c r="A233" s="22" t="s">
        <v>308</v>
      </c>
      <c r="B233" s="1" t="s">
        <v>309</v>
      </c>
      <c r="C233" s="216"/>
      <c r="E233" s="39"/>
      <c r="H233" s="20"/>
      <c r="L233" s="20"/>
      <c r="M233" s="20"/>
    </row>
    <row r="234" spans="1:14" outlineLevel="1" x14ac:dyDescent="0.35">
      <c r="A234" s="22" t="s">
        <v>310</v>
      </c>
      <c r="B234" s="37" t="s">
        <v>311</v>
      </c>
      <c r="C234" s="215">
        <v>-18.721227999999762</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378" sqref="D378"/>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216">
        <v>14837.31094017</v>
      </c>
      <c r="F12" s="110">
        <f>IF($C$15=0,"",IF(C12="[for completion]","",C12/$C$15))</f>
        <v>1</v>
      </c>
    </row>
    <row r="13" spans="1:7" x14ac:dyDescent="0.35">
      <c r="A13" s="22" t="s">
        <v>403</v>
      </c>
      <c r="B13" s="22" t="s">
        <v>404</v>
      </c>
      <c r="C13" s="216">
        <v>0</v>
      </c>
      <c r="F13" s="110">
        <f>IF($C$15=0,"",IF(C13="[for completion]","",C13/$C$15))</f>
        <v>0</v>
      </c>
    </row>
    <row r="14" spans="1:7" x14ac:dyDescent="0.35">
      <c r="A14" s="22" t="s">
        <v>405</v>
      </c>
      <c r="B14" s="22" t="s">
        <v>89</v>
      </c>
      <c r="C14" s="216">
        <v>0</v>
      </c>
      <c r="F14" s="110">
        <f>IF($C$15=0,"",IF(C14="[for completion]","",C14/$C$15))</f>
        <v>0</v>
      </c>
    </row>
    <row r="15" spans="1:7" x14ac:dyDescent="0.35">
      <c r="A15" s="22" t="s">
        <v>406</v>
      </c>
      <c r="B15" s="91" t="s">
        <v>91</v>
      </c>
      <c r="C15" s="103">
        <f>SUM(C12:C14)</f>
        <v>14837.31094017</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87743</v>
      </c>
      <c r="D28" s="190" t="s">
        <v>1152</v>
      </c>
      <c r="F28" s="205">
        <f>C28</f>
        <v>87743</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7.5234048777521225E-4</v>
      </c>
      <c r="D36" s="190" t="s">
        <v>1152</v>
      </c>
      <c r="E36" s="118"/>
      <c r="F36" s="98">
        <f>C36</f>
        <v>7.5234048777521225E-4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0.99999999999999889</v>
      </c>
      <c r="D99" s="187">
        <f>SUM(D100:D148)</f>
        <v>0</v>
      </c>
      <c r="E99" s="187"/>
      <c r="F99" s="187">
        <f>SUM(F100:F148)</f>
        <v>0.99999999999999889</v>
      </c>
      <c r="G99" s="22"/>
    </row>
    <row r="100" spans="1:7" x14ac:dyDescent="0.35">
      <c r="A100" s="22" t="s">
        <v>526</v>
      </c>
      <c r="B100" s="206" t="s">
        <v>3004</v>
      </c>
      <c r="C100" s="98">
        <v>0.11569778216229309</v>
      </c>
      <c r="D100" s="98" t="s">
        <v>1152</v>
      </c>
      <c r="E100" s="98"/>
      <c r="F100" s="98">
        <f>IF(C100="","",C100)</f>
        <v>0.11569778216229309</v>
      </c>
      <c r="G100" s="22"/>
    </row>
    <row r="101" spans="1:7" x14ac:dyDescent="0.35">
      <c r="A101" s="22" t="s">
        <v>527</v>
      </c>
      <c r="B101" s="206" t="s">
        <v>3005</v>
      </c>
      <c r="C101" s="98">
        <v>4.816470750607646E-2</v>
      </c>
      <c r="D101" s="98" t="s">
        <v>1152</v>
      </c>
      <c r="E101" s="98"/>
      <c r="F101" s="98">
        <f t="shared" ref="F101:F115" si="1">IF(C101="","",C101)</f>
        <v>4.816470750607646E-2</v>
      </c>
      <c r="G101" s="22"/>
    </row>
    <row r="102" spans="1:7" x14ac:dyDescent="0.35">
      <c r="A102" s="22" t="s">
        <v>528</v>
      </c>
      <c r="B102" s="206" t="s">
        <v>3006</v>
      </c>
      <c r="C102" s="98">
        <v>3.4618200868823612E-2</v>
      </c>
      <c r="D102" s="98" t="s">
        <v>1152</v>
      </c>
      <c r="E102" s="98"/>
      <c r="F102" s="98">
        <f t="shared" si="1"/>
        <v>3.4618200868823612E-2</v>
      </c>
      <c r="G102" s="22"/>
    </row>
    <row r="103" spans="1:7" x14ac:dyDescent="0.35">
      <c r="A103" s="22" t="s">
        <v>529</v>
      </c>
      <c r="B103" s="206" t="s">
        <v>3007</v>
      </c>
      <c r="C103" s="98">
        <v>2.5666090975352787E-2</v>
      </c>
      <c r="D103" s="98" t="s">
        <v>1152</v>
      </c>
      <c r="E103" s="98"/>
      <c r="F103" s="98">
        <f t="shared" si="1"/>
        <v>2.5666090975352787E-2</v>
      </c>
      <c r="G103" s="22"/>
    </row>
    <row r="104" spans="1:7" x14ac:dyDescent="0.35">
      <c r="A104" s="22" t="s">
        <v>530</v>
      </c>
      <c r="B104" s="206" t="s">
        <v>3008</v>
      </c>
      <c r="C104" s="98">
        <v>4.8966915135747156E-2</v>
      </c>
      <c r="D104" s="98" t="s">
        <v>1152</v>
      </c>
      <c r="E104" s="98"/>
      <c r="F104" s="98">
        <f t="shared" si="1"/>
        <v>4.8966915135747156E-2</v>
      </c>
      <c r="G104" s="22"/>
    </row>
    <row r="105" spans="1:7" x14ac:dyDescent="0.35">
      <c r="A105" s="22" t="s">
        <v>531</v>
      </c>
      <c r="B105" s="206" t="s">
        <v>3009</v>
      </c>
      <c r="C105" s="98">
        <v>7.0248012435874516E-2</v>
      </c>
      <c r="D105" s="98" t="s">
        <v>1152</v>
      </c>
      <c r="E105" s="98"/>
      <c r="F105" s="98">
        <f t="shared" si="1"/>
        <v>7.0248012435874516E-2</v>
      </c>
      <c r="G105" s="22"/>
    </row>
    <row r="106" spans="1:7" x14ac:dyDescent="0.35">
      <c r="A106" s="22" t="s">
        <v>532</v>
      </c>
      <c r="B106" s="206" t="s">
        <v>3010</v>
      </c>
      <c r="C106" s="98">
        <v>0.22358049162727811</v>
      </c>
      <c r="D106" s="98" t="s">
        <v>1152</v>
      </c>
      <c r="E106" s="98"/>
      <c r="F106" s="98">
        <f t="shared" si="1"/>
        <v>0.22358049162727811</v>
      </c>
      <c r="G106" s="22"/>
    </row>
    <row r="107" spans="1:7" x14ac:dyDescent="0.35">
      <c r="A107" s="22" t="s">
        <v>533</v>
      </c>
      <c r="B107" s="206" t="s">
        <v>3011</v>
      </c>
      <c r="C107" s="98">
        <v>1.6065801100429617E-2</v>
      </c>
      <c r="D107" s="98" t="s">
        <v>1152</v>
      </c>
      <c r="E107" s="98"/>
      <c r="F107" s="98">
        <f t="shared" si="1"/>
        <v>1.6065801100429617E-2</v>
      </c>
      <c r="G107" s="22"/>
    </row>
    <row r="108" spans="1:7" x14ac:dyDescent="0.35">
      <c r="A108" s="22" t="s">
        <v>534</v>
      </c>
      <c r="B108" s="206" t="s">
        <v>3012</v>
      </c>
      <c r="C108" s="98">
        <v>2.7688208708881661E-2</v>
      </c>
      <c r="D108" s="98" t="s">
        <v>1152</v>
      </c>
      <c r="E108" s="98"/>
      <c r="F108" s="98">
        <f t="shared" si="1"/>
        <v>2.7688208708881661E-2</v>
      </c>
      <c r="G108" s="22"/>
    </row>
    <row r="109" spans="1:7" x14ac:dyDescent="0.35">
      <c r="A109" s="22" t="s">
        <v>535</v>
      </c>
      <c r="B109" s="206" t="s">
        <v>3013</v>
      </c>
      <c r="C109" s="98">
        <v>2.1999089624542136E-2</v>
      </c>
      <c r="D109" s="98" t="s">
        <v>1152</v>
      </c>
      <c r="E109" s="98"/>
      <c r="F109" s="98">
        <f t="shared" si="1"/>
        <v>2.1999089624542136E-2</v>
      </c>
      <c r="G109" s="22"/>
    </row>
    <row r="110" spans="1:7" x14ac:dyDescent="0.35">
      <c r="A110" s="22" t="s">
        <v>536</v>
      </c>
      <c r="B110" s="206" t="s">
        <v>3014</v>
      </c>
      <c r="C110" s="98">
        <v>8.1219790391896154E-2</v>
      </c>
      <c r="D110" s="98" t="s">
        <v>1152</v>
      </c>
      <c r="E110" s="98"/>
      <c r="F110" s="98">
        <f t="shared" si="1"/>
        <v>8.1219790391896154E-2</v>
      </c>
      <c r="G110" s="22"/>
    </row>
    <row r="111" spans="1:7" x14ac:dyDescent="0.35">
      <c r="A111" s="22" t="s">
        <v>537</v>
      </c>
      <c r="B111" s="206" t="s">
        <v>3015</v>
      </c>
      <c r="C111" s="98">
        <v>0.10582779426889939</v>
      </c>
      <c r="D111" s="98" t="s">
        <v>1152</v>
      </c>
      <c r="E111" s="98"/>
      <c r="F111" s="98">
        <f t="shared" si="1"/>
        <v>0.10582779426889939</v>
      </c>
      <c r="G111" s="22"/>
    </row>
    <row r="112" spans="1:7" x14ac:dyDescent="0.35">
      <c r="A112" s="22" t="s">
        <v>538</v>
      </c>
      <c r="B112" s="206" t="s">
        <v>3016</v>
      </c>
      <c r="C112" s="98">
        <v>9.1307429942185832E-3</v>
      </c>
      <c r="D112" s="98" t="s">
        <v>1152</v>
      </c>
      <c r="E112" s="98"/>
      <c r="F112" s="98">
        <f t="shared" si="1"/>
        <v>9.1307429942185832E-3</v>
      </c>
      <c r="G112" s="22"/>
    </row>
    <row r="113" spans="1:7" x14ac:dyDescent="0.35">
      <c r="A113" s="22" t="s">
        <v>539</v>
      </c>
      <c r="B113" s="206" t="s">
        <v>3017</v>
      </c>
      <c r="C113" s="98">
        <v>3.2115002847985005E-2</v>
      </c>
      <c r="D113" s="98" t="s">
        <v>1152</v>
      </c>
      <c r="E113" s="98"/>
      <c r="F113" s="98">
        <f t="shared" si="1"/>
        <v>3.2115002847985005E-2</v>
      </c>
      <c r="G113" s="22"/>
    </row>
    <row r="114" spans="1:7" x14ac:dyDescent="0.35">
      <c r="A114" s="22" t="s">
        <v>540</v>
      </c>
      <c r="B114" s="206" t="s">
        <v>3018</v>
      </c>
      <c r="C114" s="98">
        <v>9.7720996371690738E-2</v>
      </c>
      <c r="D114" s="98" t="s">
        <v>1152</v>
      </c>
      <c r="E114" s="98"/>
      <c r="F114" s="98">
        <f t="shared" si="1"/>
        <v>9.7720996371690738E-2</v>
      </c>
      <c r="G114" s="22"/>
    </row>
    <row r="115" spans="1:7" x14ac:dyDescent="0.35">
      <c r="A115" s="22" t="s">
        <v>541</v>
      </c>
      <c r="B115" s="206" t="s">
        <v>3019</v>
      </c>
      <c r="C115" s="98">
        <v>4.129037298000985E-2</v>
      </c>
      <c r="D115" s="98" t="s">
        <v>1152</v>
      </c>
      <c r="E115" s="98"/>
      <c r="F115" s="98">
        <f t="shared" si="1"/>
        <v>4.129037298000985E-2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0.12663459305237626</v>
      </c>
      <c r="D150" s="98" t="s">
        <v>1152</v>
      </c>
      <c r="E150" s="99"/>
      <c r="F150" s="98">
        <f>IF(C150="","",C150)</f>
        <v>0.12663459305237626</v>
      </c>
    </row>
    <row r="151" spans="1:7" x14ac:dyDescent="0.35">
      <c r="A151" s="22" t="s">
        <v>559</v>
      </c>
      <c r="B151" s="22" t="s">
        <v>560</v>
      </c>
      <c r="C151" s="98">
        <v>0.87336540694762343</v>
      </c>
      <c r="D151" s="98" t="s">
        <v>1152</v>
      </c>
      <c r="E151" s="99"/>
      <c r="F151" s="98">
        <f t="shared" ref="F151:F152" si="2">IF(C151="","",C151)</f>
        <v>0.87336540694762343</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2.2532107881144736E-2</v>
      </c>
      <c r="D170" s="98" t="str">
        <f>IF(C170="","","ND2")</f>
        <v>ND2</v>
      </c>
      <c r="E170" s="99"/>
      <c r="F170" s="98">
        <f>IF(C170="","",C170)</f>
        <v>2.2532107881144736E-2</v>
      </c>
    </row>
    <row r="171" spans="1:7" x14ac:dyDescent="0.35">
      <c r="A171" s="22" t="s">
        <v>583</v>
      </c>
      <c r="B171" s="18" t="s">
        <v>2968</v>
      </c>
      <c r="C171" s="98">
        <v>2.2480724444949717E-2</v>
      </c>
      <c r="D171" s="98" t="str">
        <f>IF(C171="","","ND2")</f>
        <v>ND2</v>
      </c>
      <c r="E171" s="99"/>
      <c r="F171" s="98">
        <f>IF(C171="","",C171)</f>
        <v>2.2480724444949717E-2</v>
      </c>
    </row>
    <row r="172" spans="1:7" x14ac:dyDescent="0.35">
      <c r="A172" s="22" t="s">
        <v>584</v>
      </c>
      <c r="B172" s="18" t="s">
        <v>2969</v>
      </c>
      <c r="C172" s="98">
        <v>3.4520801236516435E-2</v>
      </c>
      <c r="D172" s="98" t="str">
        <f>IF(C172="","","ND2")</f>
        <v>ND2</v>
      </c>
      <c r="E172" s="98"/>
      <c r="F172" s="98">
        <f>IF(C172="","",C172)</f>
        <v>3.4520801236516435E-2</v>
      </c>
    </row>
    <row r="173" spans="1:7" x14ac:dyDescent="0.35">
      <c r="A173" s="22" t="s">
        <v>585</v>
      </c>
      <c r="B173" s="18" t="s">
        <v>2970</v>
      </c>
      <c r="C173" s="98">
        <v>3.3952349170369794E-2</v>
      </c>
      <c r="D173" s="98" t="str">
        <f>IF(C173="","","ND2")</f>
        <v>ND2</v>
      </c>
      <c r="E173" s="98"/>
      <c r="F173" s="98">
        <f>IF(C173="","",C173)</f>
        <v>3.3952349170369794E-2</v>
      </c>
    </row>
    <row r="174" spans="1:7" x14ac:dyDescent="0.35">
      <c r="A174" s="22" t="s">
        <v>586</v>
      </c>
      <c r="B174" s="18" t="s">
        <v>2971</v>
      </c>
      <c r="C174" s="98">
        <v>0.88651401726701928</v>
      </c>
      <c r="D174" s="98" t="str">
        <f>IF(C174="","","ND2")</f>
        <v>ND2</v>
      </c>
      <c r="E174" s="98"/>
      <c r="F174" s="98">
        <f>IF(C174="","",C174)</f>
        <v>0.88651401726701928</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0</v>
      </c>
      <c r="D180" s="154" t="str">
        <f>IF(C180="","","ND2")</f>
        <v>ND2</v>
      </c>
      <c r="E180" s="99"/>
      <c r="F180" s="154">
        <f>IF(C180="","",C180)</f>
        <v>0</v>
      </c>
    </row>
    <row r="181" spans="1:7" outlineLevel="1" x14ac:dyDescent="0.35">
      <c r="A181" s="22" t="s">
        <v>2587</v>
      </c>
      <c r="B181" s="92" t="s">
        <v>2586</v>
      </c>
      <c r="C181" s="154">
        <v>7.02384061657751E-5</v>
      </c>
      <c r="D181" s="154" t="str">
        <f>IF(C181="","","ND2")</f>
        <v>ND2</v>
      </c>
      <c r="E181" s="99"/>
      <c r="F181" s="154">
        <f>IF(C181="","",C181)</f>
        <v>7.02384061657751E-5</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169.09965399142951</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8511.4461327399949</v>
      </c>
      <c r="D190" s="207">
        <v>69544</v>
      </c>
      <c r="E190" s="36"/>
      <c r="F190" s="110">
        <f>IF($C$214=0,"",IF(C190="[for completion]","",IF(C190="","",C190/$C$214)))</f>
        <v>0.57365153072962916</v>
      </c>
      <c r="G190" s="110">
        <f>IF($D$214=0,"",IF(D190="[for completion]","",IF(D190="","",D190/$D$214)))</f>
        <v>0.7925874428729357</v>
      </c>
    </row>
    <row r="191" spans="1:7" x14ac:dyDescent="0.35">
      <c r="A191" s="22" t="s">
        <v>605</v>
      </c>
      <c r="B191" s="206" t="s">
        <v>3021</v>
      </c>
      <c r="C191" s="195">
        <v>5369.0418655200065</v>
      </c>
      <c r="D191" s="207">
        <v>16634</v>
      </c>
      <c r="E191" s="36"/>
      <c r="F191" s="110">
        <f t="shared" ref="F191:F213" si="3">IF($C$214=0,"",IF(C191="[for completion]","",IF(C191="","",C191/$C$214)))</f>
        <v>0.3618608444057107</v>
      </c>
      <c r="G191" s="110">
        <f t="shared" ref="G191:G213" si="4">IF($D$214=0,"",IF(D191="[for completion]","",IF(D191="","",D191/$D$214)))</f>
        <v>0.18957637646307968</v>
      </c>
    </row>
    <row r="192" spans="1:7" x14ac:dyDescent="0.35">
      <c r="A192" s="22" t="s">
        <v>606</v>
      </c>
      <c r="B192" s="206" t="s">
        <v>3022</v>
      </c>
      <c r="C192" s="195">
        <v>945.66023216000008</v>
      </c>
      <c r="D192" s="207">
        <v>1555</v>
      </c>
      <c r="E192" s="36"/>
      <c r="F192" s="110">
        <f t="shared" si="3"/>
        <v>6.3735284376884874E-2</v>
      </c>
      <c r="G192" s="110">
        <f t="shared" si="4"/>
        <v>1.7722211458463925E-2</v>
      </c>
    </row>
    <row r="193" spans="1:7" x14ac:dyDescent="0.35">
      <c r="A193" s="22" t="s">
        <v>607</v>
      </c>
      <c r="B193" s="206" t="s">
        <v>3023</v>
      </c>
      <c r="C193" s="195">
        <v>11.162709749999998</v>
      </c>
      <c r="D193" s="207">
        <v>10</v>
      </c>
      <c r="E193" s="36"/>
      <c r="F193" s="110">
        <f t="shared" si="3"/>
        <v>7.5234048777521258E-4</v>
      </c>
      <c r="G193" s="110">
        <f t="shared" si="4"/>
        <v>1.1396920552066832E-4</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hidden="1" x14ac:dyDescent="0.35">
      <c r="A202" s="22" t="s">
        <v>616</v>
      </c>
      <c r="B202" s="39"/>
      <c r="C202" s="103"/>
      <c r="D202" s="104"/>
      <c r="E202" s="39"/>
      <c r="F202" s="110" t="str">
        <f t="shared" si="3"/>
        <v/>
      </c>
      <c r="G202" s="110" t="str">
        <f t="shared" si="4"/>
        <v/>
      </c>
    </row>
    <row r="203" spans="1:7" hidden="1" x14ac:dyDescent="0.35">
      <c r="A203" s="22" t="s">
        <v>617</v>
      </c>
      <c r="B203" s="39"/>
      <c r="C203" s="103"/>
      <c r="D203" s="104"/>
      <c r="E203" s="39"/>
      <c r="F203" s="110" t="str">
        <f t="shared" si="3"/>
        <v/>
      </c>
      <c r="G203" s="110" t="str">
        <f t="shared" si="4"/>
        <v/>
      </c>
    </row>
    <row r="204" spans="1:7" hidden="1" x14ac:dyDescent="0.35">
      <c r="A204" s="22" t="s">
        <v>618</v>
      </c>
      <c r="B204" s="39"/>
      <c r="C204" s="103"/>
      <c r="D204" s="104"/>
      <c r="E204" s="39"/>
      <c r="F204" s="110" t="str">
        <f t="shared" si="3"/>
        <v/>
      </c>
      <c r="G204" s="110" t="str">
        <f t="shared" si="4"/>
        <v/>
      </c>
    </row>
    <row r="205" spans="1:7" hidden="1" x14ac:dyDescent="0.35">
      <c r="A205" s="22" t="s">
        <v>619</v>
      </c>
      <c r="B205" s="39"/>
      <c r="C205" s="103"/>
      <c r="D205" s="104"/>
      <c r="F205" s="110" t="str">
        <f t="shared" si="3"/>
        <v/>
      </c>
      <c r="G205" s="110" t="str">
        <f t="shared" si="4"/>
        <v/>
      </c>
    </row>
    <row r="206" spans="1:7" hidden="1" x14ac:dyDescent="0.35">
      <c r="A206" s="22" t="s">
        <v>620</v>
      </c>
      <c r="B206" s="39"/>
      <c r="C206" s="103"/>
      <c r="D206" s="104"/>
      <c r="E206" s="92"/>
      <c r="F206" s="110" t="str">
        <f t="shared" si="3"/>
        <v/>
      </c>
      <c r="G206" s="110" t="str">
        <f t="shared" si="4"/>
        <v/>
      </c>
    </row>
    <row r="207" spans="1:7" hidden="1" x14ac:dyDescent="0.35">
      <c r="A207" s="22" t="s">
        <v>621</v>
      </c>
      <c r="B207" s="39"/>
      <c r="C207" s="103"/>
      <c r="D207" s="104"/>
      <c r="E207" s="92"/>
      <c r="F207" s="110" t="str">
        <f t="shared" si="3"/>
        <v/>
      </c>
      <c r="G207" s="110" t="str">
        <f t="shared" si="4"/>
        <v/>
      </c>
    </row>
    <row r="208" spans="1:7" hidden="1" x14ac:dyDescent="0.35">
      <c r="A208" s="22" t="s">
        <v>622</v>
      </c>
      <c r="B208" s="39"/>
      <c r="C208" s="103"/>
      <c r="D208" s="104"/>
      <c r="E208" s="92"/>
      <c r="F208" s="110" t="str">
        <f t="shared" si="3"/>
        <v/>
      </c>
      <c r="G208" s="110" t="str">
        <f t="shared" si="4"/>
        <v/>
      </c>
    </row>
    <row r="209" spans="1:7" hidden="1" x14ac:dyDescent="0.35">
      <c r="A209" s="22" t="s">
        <v>623</v>
      </c>
      <c r="B209" s="39"/>
      <c r="C209" s="103"/>
      <c r="D209" s="104"/>
      <c r="E209" s="92"/>
      <c r="F209" s="110" t="str">
        <f t="shared" si="3"/>
        <v/>
      </c>
      <c r="G209" s="110" t="str">
        <f t="shared" si="4"/>
        <v/>
      </c>
    </row>
    <row r="210" spans="1:7" hidden="1" x14ac:dyDescent="0.35">
      <c r="A210" s="22" t="s">
        <v>624</v>
      </c>
      <c r="B210" s="39"/>
      <c r="C210" s="103"/>
      <c r="D210" s="104"/>
      <c r="E210" s="92"/>
      <c r="F210" s="110" t="str">
        <f t="shared" si="3"/>
        <v/>
      </c>
      <c r="G210" s="110" t="str">
        <f t="shared" si="4"/>
        <v/>
      </c>
    </row>
    <row r="211" spans="1:7" hidden="1" x14ac:dyDescent="0.35">
      <c r="A211" s="22" t="s">
        <v>625</v>
      </c>
      <c r="B211" s="39"/>
      <c r="C211" s="103"/>
      <c r="D211" s="104"/>
      <c r="E211" s="92"/>
      <c r="F211" s="110" t="str">
        <f t="shared" si="3"/>
        <v/>
      </c>
      <c r="G211" s="110" t="str">
        <f t="shared" si="4"/>
        <v/>
      </c>
    </row>
    <row r="212" spans="1:7" hidden="1" x14ac:dyDescent="0.35">
      <c r="A212" s="22" t="s">
        <v>626</v>
      </c>
      <c r="B212" s="39"/>
      <c r="C212" s="103"/>
      <c r="D212" s="104"/>
      <c r="E212" s="92"/>
      <c r="F212" s="110" t="str">
        <f t="shared" si="3"/>
        <v/>
      </c>
      <c r="G212" s="110" t="str">
        <f t="shared" si="4"/>
        <v/>
      </c>
    </row>
    <row r="213" spans="1:7" hidden="1" x14ac:dyDescent="0.35">
      <c r="A213" s="22" t="s">
        <v>627</v>
      </c>
      <c r="B213" s="39"/>
      <c r="C213" s="103"/>
      <c r="D213" s="104"/>
      <c r="E213" s="92"/>
      <c r="F213" s="110" t="str">
        <f t="shared" si="3"/>
        <v/>
      </c>
      <c r="G213" s="110" t="str">
        <f t="shared" si="4"/>
        <v/>
      </c>
    </row>
    <row r="214" spans="1:7" x14ac:dyDescent="0.35">
      <c r="A214" s="22" t="s">
        <v>628</v>
      </c>
      <c r="B214" s="49" t="s">
        <v>91</v>
      </c>
      <c r="C214" s="105">
        <f>SUM(C190:C213)</f>
        <v>14837.310940170002</v>
      </c>
      <c r="D214" s="47">
        <f>SUM(D190:D213)</f>
        <v>87743</v>
      </c>
      <c r="E214" s="92"/>
      <c r="F214" s="119">
        <f>SUM(F190:F213)</f>
        <v>0.99999999999999989</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0.30602584300157731</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11988.49283385001</v>
      </c>
      <c r="D241" s="217">
        <v>78884</v>
      </c>
      <c r="F241" s="110">
        <f>IF($C$249=0,"",IF(C241="[Mark as ND1 if not relevant]","",C241/$C$249))</f>
        <v>0.80799633317603303</v>
      </c>
      <c r="G241" s="110">
        <f>IF($D$249=0,"",IF(D241="[Mark as ND1 if not relevant]","",D241/$D$249))</f>
        <v>0.89903468082923998</v>
      </c>
    </row>
    <row r="242" spans="1:7" x14ac:dyDescent="0.35">
      <c r="A242" s="22" t="s">
        <v>668</v>
      </c>
      <c r="B242" s="22" t="s">
        <v>636</v>
      </c>
      <c r="C242" s="195">
        <v>1690.4383101400008</v>
      </c>
      <c r="D242" s="217">
        <v>5765</v>
      </c>
      <c r="F242" s="110">
        <f t="shared" ref="F242:F248" si="7">IF($C$249=0,"",IF(C242="[Mark as ND1 if not relevant]","",C242/$C$249))</f>
        <v>0.11393158214157038</v>
      </c>
      <c r="G242" s="110">
        <f t="shared" ref="G242:G248" si="8">IF($D$249=0,"",IF(D242="[Mark as ND1 if not relevant]","",D242/$D$249))</f>
        <v>6.5703246982665289E-2</v>
      </c>
    </row>
    <row r="243" spans="1:7" x14ac:dyDescent="0.35">
      <c r="A243" s="22" t="s">
        <v>669</v>
      </c>
      <c r="B243" s="22" t="s">
        <v>638</v>
      </c>
      <c r="C243" s="195">
        <v>488.46687837000002</v>
      </c>
      <c r="D243" s="217">
        <v>1453</v>
      </c>
      <c r="F243" s="110">
        <f t="shared" si="7"/>
        <v>3.2921523336654081E-2</v>
      </c>
      <c r="G243" s="110">
        <f t="shared" si="8"/>
        <v>1.6559725562153106E-2</v>
      </c>
    </row>
    <row r="244" spans="1:7" x14ac:dyDescent="0.35">
      <c r="A244" s="22" t="s">
        <v>670</v>
      </c>
      <c r="B244" s="22" t="s">
        <v>640</v>
      </c>
      <c r="C244" s="195">
        <v>302.67918020000036</v>
      </c>
      <c r="D244" s="217">
        <v>794</v>
      </c>
      <c r="F244" s="110">
        <f t="shared" si="7"/>
        <v>2.0399867699782269E-2</v>
      </c>
      <c r="G244" s="110">
        <f t="shared" si="8"/>
        <v>9.0491549183410649E-3</v>
      </c>
    </row>
    <row r="245" spans="1:7" x14ac:dyDescent="0.35">
      <c r="A245" s="22" t="s">
        <v>671</v>
      </c>
      <c r="B245" s="22" t="s">
        <v>642</v>
      </c>
      <c r="C245" s="195">
        <v>208.40901112000009</v>
      </c>
      <c r="D245" s="217">
        <v>500</v>
      </c>
      <c r="F245" s="110">
        <f t="shared" si="7"/>
        <v>1.4046279137802584E-2</v>
      </c>
      <c r="G245" s="110">
        <f t="shared" si="8"/>
        <v>5.6984602760334156E-3</v>
      </c>
    </row>
    <row r="246" spans="1:7" x14ac:dyDescent="0.35">
      <c r="A246" s="22" t="s">
        <v>672</v>
      </c>
      <c r="B246" s="22" t="s">
        <v>644</v>
      </c>
      <c r="C246" s="195">
        <v>158.52412750999986</v>
      </c>
      <c r="D246" s="217">
        <v>346</v>
      </c>
      <c r="F246" s="110">
        <f t="shared" si="7"/>
        <v>1.0684154841078191E-2</v>
      </c>
      <c r="G246" s="110">
        <f t="shared" si="8"/>
        <v>3.943334511015124E-3</v>
      </c>
    </row>
    <row r="247" spans="1:7" x14ac:dyDescent="0.35">
      <c r="A247" s="22" t="s">
        <v>673</v>
      </c>
      <c r="B247" s="22" t="s">
        <v>646</v>
      </c>
      <c r="C247" s="195">
        <v>0.30059897999999996</v>
      </c>
      <c r="D247" s="217">
        <v>1</v>
      </c>
      <c r="F247" s="110">
        <f t="shared" si="7"/>
        <v>2.0259667079306727E-5</v>
      </c>
      <c r="G247" s="110">
        <f t="shared" si="8"/>
        <v>1.1396920552066831E-5</v>
      </c>
    </row>
    <row r="248" spans="1:7" x14ac:dyDescent="0.35">
      <c r="A248" s="22" t="s">
        <v>674</v>
      </c>
      <c r="B248" s="22" t="s">
        <v>648</v>
      </c>
      <c r="C248" s="195">
        <v>0</v>
      </c>
      <c r="D248" s="217">
        <v>0</v>
      </c>
      <c r="F248" s="110">
        <f t="shared" si="7"/>
        <v>0</v>
      </c>
      <c r="G248" s="110">
        <f t="shared" si="8"/>
        <v>0</v>
      </c>
    </row>
    <row r="249" spans="1:7" x14ac:dyDescent="0.35">
      <c r="A249" s="22" t="s">
        <v>675</v>
      </c>
      <c r="B249" s="49" t="s">
        <v>91</v>
      </c>
      <c r="C249" s="103">
        <f>SUM(C241:C248)</f>
        <v>14837.310940170013</v>
      </c>
      <c r="D249" s="104">
        <f>SUM(D241:D248)</f>
        <v>87743</v>
      </c>
      <c r="F249" s="98">
        <f>SUM(F241:F248)</f>
        <v>0.99999999999999989</v>
      </c>
      <c r="G249" s="98">
        <f>SUM(G241:G248)</f>
        <v>1</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473.63265057260935</v>
      </c>
      <c r="D287" s="205">
        <v>1910</v>
      </c>
      <c r="E287" s="28"/>
      <c r="F287" s="110">
        <f>IF($C$305=0,"",IF(C287="[For completion]","",C287/$C$305))</f>
        <v>3.1921731133254874E-2</v>
      </c>
      <c r="G287" s="110">
        <f>IF($D$305=0,"",IF(D287="[For completion]","",D287/$D$305))</f>
        <v>2.1720095068060087E-2</v>
      </c>
    </row>
    <row r="288" spans="1:7" customFormat="1" x14ac:dyDescent="0.35">
      <c r="A288" s="22" t="s">
        <v>1905</v>
      </c>
      <c r="B288" s="208" t="s">
        <v>3025</v>
      </c>
      <c r="C288" s="195">
        <v>292.88532576325508</v>
      </c>
      <c r="D288" s="193">
        <v>1056</v>
      </c>
      <c r="E288" s="28"/>
      <c r="F288" s="110">
        <f t="shared" ref="F288:F304" si="11">IF($C$305=0,"",IF(C288="[For completion]","",C288/$C$305))</f>
        <v>1.9739784853487638E-2</v>
      </c>
      <c r="G288" s="110">
        <f t="shared" ref="G288:G304" si="12">IF($D$305=0,"",IF(D288="[For completion]","",D288/$D$305))</f>
        <v>1.2008597063807044E-2</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216">
        <v>14070.792963834181</v>
      </c>
      <c r="D304" s="205">
        <v>84971</v>
      </c>
      <c r="E304" s="28"/>
      <c r="F304" s="110">
        <f t="shared" si="11"/>
        <v>0.94833848401325749</v>
      </c>
      <c r="G304" s="110">
        <f t="shared" si="12"/>
        <v>0.96627130786813287</v>
      </c>
    </row>
    <row r="305" spans="1:7" customFormat="1" x14ac:dyDescent="0.35">
      <c r="A305" s="22" t="s">
        <v>1922</v>
      </c>
      <c r="B305" s="39" t="s">
        <v>91</v>
      </c>
      <c r="C305" s="103">
        <f>SUM(C287:C304)</f>
        <v>14837.310940170046</v>
      </c>
      <c r="D305" s="205">
        <f>SUM(D287:D304)</f>
        <v>87937</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256.59353191325482</v>
      </c>
      <c r="D310" s="204">
        <v>946</v>
      </c>
      <c r="E310" s="28"/>
      <c r="F310" s="110">
        <f>IF($C$328=0,"",IF(C310="[For completion]","",C310/$C$328))</f>
        <v>1.7293802963889028E-2</v>
      </c>
      <c r="G310" s="110">
        <f>IF($D$328=0,"",IF(D310="[For completion]","",D310/$D$328))</f>
        <v>1.0757701536327144E-2</v>
      </c>
    </row>
    <row r="311" spans="1:7" customFormat="1" x14ac:dyDescent="0.35">
      <c r="A311" s="22" t="s">
        <v>1927</v>
      </c>
      <c r="B311" s="208" t="s">
        <v>3027</v>
      </c>
      <c r="C311" s="195">
        <v>1245.9122300562897</v>
      </c>
      <c r="D311" s="204">
        <v>4581</v>
      </c>
      <c r="E311" s="28"/>
      <c r="F311" s="110">
        <f t="shared" ref="F311:F327" si="13">IF($C$328=0,"",IF(C311="[For completion]","",C311/$C$328))</f>
        <v>8.3971565675229801E-2</v>
      </c>
      <c r="G311" s="110">
        <f t="shared" ref="G311:G327" si="14">IF($D$328=0,"",IF(D311="[For completion]","",D311/$D$328))</f>
        <v>5.2094112830776577E-2</v>
      </c>
    </row>
    <row r="312" spans="1:7" customFormat="1" x14ac:dyDescent="0.35">
      <c r="A312" s="22" t="s">
        <v>1928</v>
      </c>
      <c r="B312" s="208" t="s">
        <v>3028</v>
      </c>
      <c r="C312" s="195">
        <v>1630.8423190220747</v>
      </c>
      <c r="D312" s="204">
        <v>8383</v>
      </c>
      <c r="E312" s="28"/>
      <c r="F312" s="110">
        <f t="shared" si="13"/>
        <v>0.10991495194771395</v>
      </c>
      <c r="G312" s="110">
        <f t="shared" si="14"/>
        <v>9.5329610971490952E-2</v>
      </c>
    </row>
    <row r="313" spans="1:7" customFormat="1" x14ac:dyDescent="0.35">
      <c r="A313" s="22" t="s">
        <v>1929</v>
      </c>
      <c r="B313" s="208" t="s">
        <v>3029</v>
      </c>
      <c r="C313" s="195">
        <v>2552.2725706871533</v>
      </c>
      <c r="D313" s="204">
        <v>11731</v>
      </c>
      <c r="E313" s="28"/>
      <c r="F313" s="110">
        <f t="shared" si="13"/>
        <v>0.17201719239954896</v>
      </c>
      <c r="G313" s="110">
        <f t="shared" si="14"/>
        <v>0.13340232211697009</v>
      </c>
    </row>
    <row r="314" spans="1:7" customFormat="1" x14ac:dyDescent="0.35">
      <c r="A314" s="22" t="s">
        <v>1930</v>
      </c>
      <c r="B314" s="208" t="s">
        <v>3030</v>
      </c>
      <c r="C314" s="195">
        <v>2632.1409933979085</v>
      </c>
      <c r="D314" s="204">
        <v>17168</v>
      </c>
      <c r="E314" s="28"/>
      <c r="F314" s="110">
        <f t="shared" si="13"/>
        <v>0.17740013699327059</v>
      </c>
      <c r="G314" s="110">
        <f t="shared" si="14"/>
        <v>0.19523067650704481</v>
      </c>
    </row>
    <row r="315" spans="1:7" customFormat="1" x14ac:dyDescent="0.35">
      <c r="A315" s="22" t="s">
        <v>1931</v>
      </c>
      <c r="B315" s="208" t="s">
        <v>3031</v>
      </c>
      <c r="C315" s="195">
        <v>2613.7525049264291</v>
      </c>
      <c r="D315" s="204">
        <v>16040</v>
      </c>
      <c r="E315" s="28"/>
      <c r="F315" s="110">
        <f t="shared" si="13"/>
        <v>0.17616079594652506</v>
      </c>
      <c r="G315" s="110">
        <f t="shared" si="14"/>
        <v>0.18240331146161456</v>
      </c>
    </row>
    <row r="316" spans="1:7" customFormat="1" x14ac:dyDescent="0.35">
      <c r="A316" s="22" t="s">
        <v>1932</v>
      </c>
      <c r="B316" s="208" t="s">
        <v>3032</v>
      </c>
      <c r="C316" s="195">
        <v>3334.6491104630559</v>
      </c>
      <c r="D316" s="204">
        <v>25129</v>
      </c>
      <c r="E316" s="28"/>
      <c r="F316" s="110">
        <f t="shared" si="13"/>
        <v>0.22474753841243228</v>
      </c>
      <c r="G316" s="110">
        <f t="shared" si="14"/>
        <v>0.28576139736402195</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571.14767970382354</v>
      </c>
      <c r="D327" s="204">
        <v>3959</v>
      </c>
      <c r="E327" s="28"/>
      <c r="F327" s="110">
        <f t="shared" si="13"/>
        <v>3.8494015661390463E-2</v>
      </c>
      <c r="G327" s="110">
        <f t="shared" si="14"/>
        <v>4.5020867211753871E-2</v>
      </c>
    </row>
    <row r="328" spans="1:7" customFormat="1" x14ac:dyDescent="0.35">
      <c r="A328" s="22" t="s">
        <v>2083</v>
      </c>
      <c r="B328" s="39" t="s">
        <v>91</v>
      </c>
      <c r="C328" s="103">
        <f>SUM(C310:C327)</f>
        <v>14837.310940169988</v>
      </c>
      <c r="D328" s="204">
        <f>SUM(D310:D327)</f>
        <v>87937</v>
      </c>
      <c r="E328" s="28"/>
      <c r="F328" s="118">
        <f>SUM(F310:F327)</f>
        <v>1</v>
      </c>
      <c r="G328" s="118">
        <f>SUM(G310:G327)</f>
        <v>1</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147.54079051772439</v>
      </c>
      <c r="D333" s="204">
        <v>1024</v>
      </c>
      <c r="E333" s="28"/>
      <c r="F333" s="110">
        <f>IF($C$346=0,"",IF(C333="[For completion]","",C333/$C$346))</f>
        <v>9.9439036569812494E-3</v>
      </c>
      <c r="G333" s="110">
        <f>IF($D$346=0,"",IF(D333="[For completion]","",D333/$D$346))</f>
        <v>1.1644700183085619E-2</v>
      </c>
    </row>
    <row r="334" spans="1:7" customFormat="1" x14ac:dyDescent="0.35">
      <c r="A334" s="22" t="s">
        <v>2087</v>
      </c>
      <c r="B334" s="39" t="s">
        <v>1560</v>
      </c>
      <c r="C334" s="195">
        <v>485.33440161303423</v>
      </c>
      <c r="D334" s="204">
        <v>3279</v>
      </c>
      <c r="E334" s="28"/>
      <c r="F334" s="110">
        <f t="shared" ref="F334:F345" si="15">IF($C$346=0,"",IF(C334="[For completion]","",C334/$C$346))</f>
        <v>3.271040174126548E-2</v>
      </c>
      <c r="G334" s="110">
        <f t="shared" ref="G334:G345" si="16">IF($D$346=0,"",IF(D334="[For completion]","",D334/$D$346))</f>
        <v>3.7288058496423575E-2</v>
      </c>
    </row>
    <row r="335" spans="1:7" customFormat="1" x14ac:dyDescent="0.35">
      <c r="A335" s="22" t="s">
        <v>2088</v>
      </c>
      <c r="B335" s="39" t="s">
        <v>2235</v>
      </c>
      <c r="C335" s="195">
        <v>533.65470910175725</v>
      </c>
      <c r="D335" s="204">
        <v>4171</v>
      </c>
      <c r="E335" s="28"/>
      <c r="F335" s="110">
        <f t="shared" si="15"/>
        <v>3.5967077272537278E-2</v>
      </c>
      <c r="G335" s="110">
        <f t="shared" si="16"/>
        <v>4.7431684046533314E-2</v>
      </c>
    </row>
    <row r="336" spans="1:7" customFormat="1" x14ac:dyDescent="0.35">
      <c r="A336" s="22" t="s">
        <v>2089</v>
      </c>
      <c r="B336" s="39" t="s">
        <v>1561</v>
      </c>
      <c r="C336" s="195">
        <v>621.1767941657647</v>
      </c>
      <c r="D336" s="204">
        <v>5151</v>
      </c>
      <c r="E336" s="28"/>
      <c r="F336" s="110">
        <f t="shared" si="15"/>
        <v>4.1865860779665469E-2</v>
      </c>
      <c r="G336" s="110">
        <f t="shared" si="16"/>
        <v>5.8576026018626971E-2</v>
      </c>
    </row>
    <row r="337" spans="1:7" customFormat="1" x14ac:dyDescent="0.35">
      <c r="A337" s="22" t="s">
        <v>2090</v>
      </c>
      <c r="B337" s="39" t="s">
        <v>1562</v>
      </c>
      <c r="C337" s="195">
        <v>961.45191335879304</v>
      </c>
      <c r="D337" s="204">
        <v>7749</v>
      </c>
      <c r="E337" s="28"/>
      <c r="F337" s="110">
        <f t="shared" si="15"/>
        <v>6.4799606696641546E-2</v>
      </c>
      <c r="G337" s="110">
        <f t="shared" si="16"/>
        <v>8.8119904022197715E-2</v>
      </c>
    </row>
    <row r="338" spans="1:7" customFormat="1" x14ac:dyDescent="0.35">
      <c r="A338" s="22" t="s">
        <v>2091</v>
      </c>
      <c r="B338" s="39" t="s">
        <v>1563</v>
      </c>
      <c r="C338" s="195">
        <v>653.29123655064097</v>
      </c>
      <c r="D338" s="204">
        <v>4654</v>
      </c>
      <c r="E338" s="28"/>
      <c r="F338" s="110">
        <f t="shared" si="15"/>
        <v>4.4030298966232735E-2</v>
      </c>
      <c r="G338" s="110">
        <f t="shared" si="16"/>
        <v>5.2924252589922331E-2</v>
      </c>
    </row>
    <row r="339" spans="1:7" customFormat="1" x14ac:dyDescent="0.35">
      <c r="A339" s="22" t="s">
        <v>2092</v>
      </c>
      <c r="B339" s="39" t="s">
        <v>1564</v>
      </c>
      <c r="C339" s="195">
        <v>533.1895161979877</v>
      </c>
      <c r="D339" s="204">
        <v>3052</v>
      </c>
      <c r="E339" s="28"/>
      <c r="F339" s="110">
        <f t="shared" si="15"/>
        <v>3.593572436056789E-2</v>
      </c>
      <c r="G339" s="110">
        <f t="shared" si="16"/>
        <v>3.4706664998805967E-2</v>
      </c>
    </row>
    <row r="340" spans="1:7" customFormat="1" x14ac:dyDescent="0.35">
      <c r="A340" s="22" t="s">
        <v>2093</v>
      </c>
      <c r="B340" s="39" t="s">
        <v>1565</v>
      </c>
      <c r="C340" s="195">
        <v>518.92721191112207</v>
      </c>
      <c r="D340" s="204">
        <v>2696</v>
      </c>
      <c r="E340" s="28"/>
      <c r="F340" s="110">
        <f t="shared" si="15"/>
        <v>3.4974478462010065E-2</v>
      </c>
      <c r="G340" s="110">
        <f t="shared" si="16"/>
        <v>3.0658312200780104E-2</v>
      </c>
    </row>
    <row r="341" spans="1:7" customFormat="1" x14ac:dyDescent="0.35">
      <c r="A341" s="22" t="s">
        <v>2094</v>
      </c>
      <c r="B341" s="39" t="s">
        <v>2607</v>
      </c>
      <c r="C341" s="195">
        <v>1091.8725464168695</v>
      </c>
      <c r="D341" s="204">
        <v>6234</v>
      </c>
      <c r="E341" s="28"/>
      <c r="F341" s="110">
        <f t="shared" si="15"/>
        <v>7.3589651845926668E-2</v>
      </c>
      <c r="G341" s="110">
        <f t="shared" si="16"/>
        <v>7.089166107554272E-2</v>
      </c>
    </row>
    <row r="342" spans="1:7" customFormat="1" x14ac:dyDescent="0.35">
      <c r="A342" s="22" t="s">
        <v>2095</v>
      </c>
      <c r="B342" s="22" t="s">
        <v>2610</v>
      </c>
      <c r="C342" s="195">
        <v>2588.304692943108</v>
      </c>
      <c r="D342" s="204">
        <v>18066</v>
      </c>
      <c r="F342" s="110">
        <f t="shared" si="15"/>
        <v>0.17444567303200639</v>
      </c>
      <c r="G342" s="110">
        <f t="shared" si="16"/>
        <v>0.20544253272228982</v>
      </c>
    </row>
    <row r="343" spans="1:7" customFormat="1" x14ac:dyDescent="0.35">
      <c r="A343" s="22" t="s">
        <v>2096</v>
      </c>
      <c r="B343" s="22" t="s">
        <v>2608</v>
      </c>
      <c r="C343" s="195">
        <v>5480.9400810997604</v>
      </c>
      <c r="D343" s="204">
        <v>27809</v>
      </c>
      <c r="F343" s="110">
        <f t="shared" si="15"/>
        <v>0.36940252200692647</v>
      </c>
      <c r="G343" s="110">
        <f t="shared" si="16"/>
        <v>0.31623776112444135</v>
      </c>
    </row>
    <row r="344" spans="1:7" customFormat="1" x14ac:dyDescent="0.35">
      <c r="A344" s="22" t="s">
        <v>2604</v>
      </c>
      <c r="B344" s="39" t="s">
        <v>2609</v>
      </c>
      <c r="C344" s="195">
        <v>1220.9337670134421</v>
      </c>
      <c r="D344" s="204">
        <v>4050</v>
      </c>
      <c r="E344" s="28"/>
      <c r="F344" s="110">
        <f t="shared" si="15"/>
        <v>8.2288075779818684E-2</v>
      </c>
      <c r="G344" s="110">
        <f t="shared" si="16"/>
        <v>4.6055698966305424E-2</v>
      </c>
    </row>
    <row r="345" spans="1:7" customFormat="1" x14ac:dyDescent="0.35">
      <c r="A345" s="22" t="s">
        <v>2605</v>
      </c>
      <c r="B345" s="22" t="s">
        <v>1959</v>
      </c>
      <c r="C345" s="195">
        <v>0.69327928000000005</v>
      </c>
      <c r="D345" s="204">
        <v>2</v>
      </c>
      <c r="F345" s="110">
        <f t="shared" si="15"/>
        <v>4.6725399420122727E-5</v>
      </c>
      <c r="G345" s="110">
        <f t="shared" si="16"/>
        <v>2.2743555045089099E-5</v>
      </c>
    </row>
    <row r="346" spans="1:7" customFormat="1" x14ac:dyDescent="0.35">
      <c r="A346" s="22" t="s">
        <v>2606</v>
      </c>
      <c r="B346" s="39" t="s">
        <v>91</v>
      </c>
      <c r="C346" s="103">
        <f>SUM(C333:C345)</f>
        <v>14837.310940170004</v>
      </c>
      <c r="D346" s="204">
        <f>SUM(D333:D345)</f>
        <v>87937</v>
      </c>
      <c r="E346" s="28"/>
      <c r="F346" s="118">
        <f>SUM(F333:F345)</f>
        <v>1</v>
      </c>
      <c r="G346" s="118">
        <f>SUM(G333:G345)</f>
        <v>1</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7116.9159257009651</v>
      </c>
      <c r="D358" s="204">
        <v>37162</v>
      </c>
      <c r="E358" s="28"/>
      <c r="F358" s="110">
        <f>IF($C$365=0,"",IF(C358="[For completion]","",C358/$C$365))</f>
        <v>0.47966346155305573</v>
      </c>
      <c r="G358" s="110">
        <f>IF($D$365=0,"",IF(D358="[For completion]","",D358/$D$365))</f>
        <v>0.42259799629280054</v>
      </c>
    </row>
    <row r="359" spans="1:7" customFormat="1" x14ac:dyDescent="0.35">
      <c r="A359" s="22" t="s">
        <v>2412</v>
      </c>
      <c r="B359" s="124" t="s">
        <v>1948</v>
      </c>
      <c r="C359" s="195">
        <v>7720.3950144690334</v>
      </c>
      <c r="D359" s="204">
        <v>50775</v>
      </c>
      <c r="E359" s="28"/>
      <c r="F359" s="110">
        <f t="shared" ref="F359:F364" si="17">IF($C$365=0,"",IF(C359="[For completion]","",C359/$C$365))</f>
        <v>0.52033653844694427</v>
      </c>
      <c r="G359" s="110">
        <f t="shared" ref="G359:G364" si="18">IF($D$365=0,"",IF(D359="[For completion]","",D359/$D$365))</f>
        <v>0.57740200370719952</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14837.310940169999</v>
      </c>
      <c r="D365" s="204">
        <f>SUM(D358:D364)</f>
        <v>87937</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7351.0151684950961</v>
      </c>
      <c r="D368" s="204">
        <v>42819</v>
      </c>
      <c r="E368" s="28"/>
      <c r="F368" s="110">
        <f>IF($C$372=0,"",IF(C368="[For completion]","",C368/$C$372))</f>
        <v>0.49544120212465304</v>
      </c>
      <c r="G368" s="110">
        <f>IF($D$372=0,"",IF(D368="[For completion]","",D368/$D$372))</f>
        <v>0.48692814173783505</v>
      </c>
    </row>
    <row r="369" spans="1:7" customFormat="1" x14ac:dyDescent="0.35">
      <c r="A369" s="22" t="s">
        <v>2420</v>
      </c>
      <c r="B369" s="124" t="s">
        <v>2184</v>
      </c>
      <c r="C369" s="195">
        <v>7486.2957716749152</v>
      </c>
      <c r="D369" s="204">
        <v>45118</v>
      </c>
      <c r="E369" s="28"/>
      <c r="F369" s="110">
        <f>IF($C$372=0,"",IF(C369="[For completion]","",C369/$C$372))</f>
        <v>0.50455879787534696</v>
      </c>
      <c r="G369" s="110">
        <f>IF($D$372=0,"",IF(D369="[For completion]","",D369/$D$372))</f>
        <v>0.51307185826216495</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14837.310940170011</v>
      </c>
      <c r="D372" s="204">
        <f>SUM(D368:D371)</f>
        <v>87937</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52"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5"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3" t="s">
        <v>1469</v>
      </c>
      <c r="B1" s="223"/>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purl.org/dc/elements/1.1/"/>
    <ds:schemaRef ds:uri="6a9f6bf8-3710-4c59-a4eb-7c22c36861d0"/>
    <ds:schemaRef ds:uri="http://schemas.microsoft.com/office/infopath/2007/PartnerControls"/>
    <ds:schemaRef ds:uri="http://schemas.openxmlformats.org/package/2006/metadata/core-properties"/>
    <ds:schemaRef ds:uri="01c7ed30-b748-4e6f-b72d-51af0829fd38"/>
    <ds:schemaRef ds:uri="http://www.w3.org/XML/1998/namespace"/>
    <ds:schemaRef ds:uri="http://purl.org/dc/dcmitype/"/>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2024-07-08T08:36:51Z</cp:lastPrinted>
  <dcterms:created xsi:type="dcterms:W3CDTF">2016-04-21T08:07:20Z</dcterms:created>
  <dcterms:modified xsi:type="dcterms:W3CDTF">2025-12-17T11:03:19Z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